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odgovuk.sharepoint.com/teams/300830/Reg Output/Annual Report + Service Complaints Brief + Statistical Tables/2023/2. Annual Statistical Tables/"/>
    </mc:Choice>
  </mc:AlternateContent>
  <xr:revisionPtr revIDLastSave="286" documentId="8_{B3D5B185-F51A-4989-980F-720BFABF926C}" xr6:coauthVersionLast="47" xr6:coauthVersionMax="47" xr10:uidLastSave="{6C3031AC-101B-4CEF-9363-83C7BD95BC99}"/>
  <bookViews>
    <workbookView xWindow="31665" yWindow="885" windowWidth="21600" windowHeight="12735" tabRatio="681" xr2:uid="{E5F29439-DCBC-49C3-BA05-6F97C7E1A11D}"/>
  </bookViews>
  <sheets>
    <sheet name="Cover" sheetId="1" r:id="rId1"/>
    <sheet name="Content" sheetId="2" r:id="rId2"/>
    <sheet name="2.1" sheetId="3" r:id="rId3"/>
    <sheet name="2.2" sheetId="4" r:id="rId4"/>
    <sheet name="2.3" sheetId="5" r:id="rId5"/>
    <sheet name="2.4" sheetId="6" r:id="rId6"/>
    <sheet name="2.5" sheetId="7" r:id="rId7"/>
    <sheet name="2.6" sheetId="8" r:id="rId8"/>
    <sheet name="2.7" sheetId="9" r:id="rId9"/>
    <sheet name="2.8" sheetId="10" r:id="rId10"/>
    <sheet name="2.9" sheetId="11" r:id="rId11"/>
    <sheet name="2.10" sheetId="12" r:id="rId12"/>
    <sheet name="2.11" sheetId="13" r:id="rId13"/>
    <sheet name="2.12" sheetId="14" r:id="rId14"/>
    <sheet name="2.13" sheetId="15" r:id="rId15"/>
    <sheet name="2.14" sheetId="16" r:id="rId16"/>
    <sheet name="2.15" sheetId="17" r:id="rId17"/>
    <sheet name="2.16" sheetId="18" r:id="rId18"/>
  </sheets>
  <externalReferences>
    <externalReference r:id="rId19"/>
    <externalReference r:id="rId20"/>
    <externalReference r:id="rId21"/>
    <externalReference r:id="rId22"/>
    <externalReference r:id="rId23"/>
  </externalReferences>
  <definedNames>
    <definedName name="_xlnm._FilterDatabase" localSheetId="1" hidden="1">Content!$A$1:$B$1</definedName>
    <definedName name="Caseworker2" localSheetId="3">'[1]Do not change'!$B$55:$B$59</definedName>
    <definedName name="Caseworker2" localSheetId="5">'[1]Do not change'!$B$55:$B$59</definedName>
    <definedName name="Caseworker2" localSheetId="7">'[1]Do not change'!$B$55:$B$59</definedName>
    <definedName name="Caseworker2">'[2]Do not change'!$B$55:$B$59</definedName>
    <definedName name="Country" localSheetId="3">'[1]Do not change'!$B$61:$B$68</definedName>
    <definedName name="Country" localSheetId="5">'[1]Do not change'!$B$61:$B$68</definedName>
    <definedName name="Country" localSheetId="7">'[1]Do not change'!$B$61:$B$68</definedName>
    <definedName name="Country">'[2]Do not change'!$B$61:$B$68</definedName>
    <definedName name="Gender" localSheetId="3">'[3]Do not change'!$H$8:$H$9</definedName>
    <definedName name="Gender" localSheetId="5">'[3]Do not change'!$H$8:$H$9</definedName>
    <definedName name="Gender" localSheetId="7">'[3]Do not change'!$H$8:$H$9</definedName>
    <definedName name="Gender">'[4]Do not change'!$H$8:$H$9</definedName>
    <definedName name="HeardAbout" localSheetId="3">'[1]Do not change'!$B$85:$B$92</definedName>
    <definedName name="HeardAbout" localSheetId="5">'[1]Do not change'!$B$85:$B$92</definedName>
    <definedName name="HeardAbout" localSheetId="7">'[1]Do not change'!$B$85:$B$92</definedName>
    <definedName name="HeardAbout">'[2]Do not change'!$B$85:$B$92</definedName>
    <definedName name="Level1" localSheetId="3">'[1]Do not change'!$B$21:$B$30</definedName>
    <definedName name="Level1" localSheetId="5">'[1]Do not change'!$B$21:$B$30</definedName>
    <definedName name="Level1" localSheetId="7">'[1]Do not change'!$B$21:$B$30</definedName>
    <definedName name="Level1">'[2]Do not change'!$B$21:$B$30</definedName>
    <definedName name="Level2" localSheetId="3">'[1]Do not change'!$B$32:$B$38</definedName>
    <definedName name="Level2" localSheetId="5">'[1]Do not change'!$B$32:$B$38</definedName>
    <definedName name="Level2" localSheetId="7">'[1]Do not change'!$B$32:$B$38</definedName>
    <definedName name="Level2">'[2]Do not change'!$B$32:$B$38</definedName>
    <definedName name="Level3" localSheetId="3">'[1]Do not change'!$B$40:$B$44</definedName>
    <definedName name="Level3" localSheetId="5">'[1]Do not change'!$B$40:$B$44</definedName>
    <definedName name="Level3" localSheetId="7">'[1]Do not change'!$B$40:$B$44</definedName>
    <definedName name="Level3">'[2]Do not change'!$B$40:$B$44</definedName>
    <definedName name="PNP" localSheetId="3">'[1]Do not change'!$B$76:$B$79</definedName>
    <definedName name="PNP" localSheetId="5">'[1]Do not change'!$B$76:$B$79</definedName>
    <definedName name="PNP" localSheetId="7">'[1]Do not change'!$B$76:$B$79</definedName>
    <definedName name="PNP">'[2]Do not change'!$B$76:$B$79</definedName>
    <definedName name="PrescribedCats" localSheetId="3">'[1]Do not change'!$B$16:$B$18</definedName>
    <definedName name="PrescribedCats" localSheetId="5">'[1]Do not change'!$B$16:$B$18</definedName>
    <definedName name="PrescribedCats" localSheetId="7">'[1]Do not change'!$B$16:$B$18</definedName>
    <definedName name="PrescribedCats">'[2]Do not change'!$B$16:$B$18</definedName>
    <definedName name="_xlnm.Print_Area" localSheetId="2">'2.1'!#REF!</definedName>
    <definedName name="_xlnm.Print_Area" localSheetId="11">'2.10'!#REF!</definedName>
    <definedName name="_xlnm.Print_Area" localSheetId="12">'2.11'!$A$1:$E$41</definedName>
    <definedName name="_xlnm.Print_Area" localSheetId="14">'2.13'!$A$1:$F$38</definedName>
    <definedName name="_xlnm.Print_Area" localSheetId="15">'2.14'!$A$1:$F$22</definedName>
    <definedName name="_xlnm.Print_Area" localSheetId="16">'2.15'!$A$1:$K$89</definedName>
    <definedName name="_xlnm.Print_Area" localSheetId="17">'2.16'!#REF!</definedName>
    <definedName name="_xlnm.Print_Area" localSheetId="3">'2.2'!#REF!</definedName>
    <definedName name="_xlnm.Print_Area" localSheetId="5">'2.4'!#REF!</definedName>
    <definedName name="_xlnm.Print_Area" localSheetId="7">'2.6'!#REF!</definedName>
    <definedName name="_xlnm.Print_Area" localSheetId="8">'2.7'!$A$1:$E$34</definedName>
    <definedName name="_xlnm.Print_Area" localSheetId="9">'2.8'!$A$1:$F$41</definedName>
    <definedName name="_xlnm.Print_Area" localSheetId="1">Content!$A$1:$B$23</definedName>
    <definedName name="_xlnm.Print_Area" localSheetId="0">Cover!$A$1:$E$22</definedName>
    <definedName name="Process" localSheetId="3">'[3]Do not change'!$E$20:$E$22</definedName>
    <definedName name="Process" localSheetId="5">'[3]Do not change'!$E$20:$E$22</definedName>
    <definedName name="Process" localSheetId="7">'[3]Do not change'!$E$20:$E$22</definedName>
    <definedName name="Process">'[4]Do not change'!$E$20:$E$22</definedName>
    <definedName name="ReferredTo" localSheetId="3">'[1]Do not change'!$B$81:$B$83</definedName>
    <definedName name="ReferredTo" localSheetId="5">'[1]Do not change'!$B$81:$B$83</definedName>
    <definedName name="ReferredTo" localSheetId="7">'[1]Do not change'!$B$81:$B$83</definedName>
    <definedName name="ReferredTo">'[2]Do not change'!$B$81:$B$83</definedName>
    <definedName name="RegRes2" localSheetId="3">'[3]Do not change'!$K$9:$K$12</definedName>
    <definedName name="RegRes2" localSheetId="5">'[3]Do not change'!$K$9:$K$12</definedName>
    <definedName name="RegRes2" localSheetId="7">'[3]Do not change'!$K$9:$K$12</definedName>
    <definedName name="RegRes2">'[4]Do not change'!$K$9:$K$12</definedName>
    <definedName name="Reports" localSheetId="3">'[1]Do not change'!$E$20:$E$22</definedName>
    <definedName name="Reports" localSheetId="5">'[1]Do not change'!$E$20:$E$22</definedName>
    <definedName name="Reports" localSheetId="7">'[1]Do not change'!$E$20:$E$22</definedName>
    <definedName name="Reports">'[2]Do not change'!$E$20:$E$22</definedName>
    <definedName name="SCCRanks" localSheetId="3">'[1]Do not change'!$K$3:$K$7</definedName>
    <definedName name="SCCRanks" localSheetId="5">'[1]Do not change'!$K$3:$K$7</definedName>
    <definedName name="SCCRanks" localSheetId="7">'[1]Do not change'!$K$3:$K$7</definedName>
    <definedName name="SCCRanks">'[2]Do not change'!$K$3:$K$7</definedName>
    <definedName name="SCPor" localSheetId="3">'[1]Do not change'!$B$46:$B$48</definedName>
    <definedName name="SCPor" localSheetId="5">'[1]Do not change'!$B$46:$B$48</definedName>
    <definedName name="SCPor" localSheetId="7">'[1]Do not change'!$B$46:$B$48</definedName>
    <definedName name="SCPor">'[2]Do not change'!$B$46:$B$48</definedName>
    <definedName name="Service1" localSheetId="3">'[3]Do not change'!$E$4:$E$9</definedName>
    <definedName name="Service1" localSheetId="5">'[3]Do not change'!$E$4:$E$9</definedName>
    <definedName name="Service1" localSheetId="7">'[3]Do not change'!$E$4:$E$9</definedName>
    <definedName name="Service1">'[4]Do not change'!$E$4:$E$9</definedName>
    <definedName name="Service2" localSheetId="3">'[1]Do not change'!$E$11:$E$14</definedName>
    <definedName name="Service2" localSheetId="5">'[1]Do not change'!$E$11:$E$14</definedName>
    <definedName name="Service2" localSheetId="7">'[1]Do not change'!$E$11:$E$14</definedName>
    <definedName name="Service2">'[2]Do not change'!$E$11:$E$14</definedName>
    <definedName name="WhySCC" localSheetId="3">'[1]Do not change'!$B$94:$B$97</definedName>
    <definedName name="WhySCC" localSheetId="5">'[1]Do not change'!$B$94:$B$97</definedName>
    <definedName name="WhySCC" localSheetId="7">'[1]Do not change'!$B$94:$B$97</definedName>
    <definedName name="WhySCC">'[2]Do not change'!$B$94:$B$97</definedName>
    <definedName name="XDO_?ASSIGNMENT_NUMBER?">'[5]JPA Rawdata - 31-12-2022'!#REF!</definedName>
    <definedName name="XDO_?BRANCH_ARM_GROUP?">'[5]JPA Rawdata - 31-12-2022'!#REF!</definedName>
    <definedName name="XDO_?BULLYING?">'[5]JPA Rawdata - 31-12-2022'!#REF!</definedName>
    <definedName name="XDO_?CALCULATION_EFFECTIVE_DATE?">'[5]JPA Rawdata - 31-12-2022'!#REF!</definedName>
    <definedName name="XDO_?CAP_BADGE?">'[5]JPA Rawdata - 31-12-2022'!#REF!</definedName>
    <definedName name="XDO_?CAREER_MANAGEMENT?">'[5]JPA Rawdata - 31-12-2022'!#REF!</definedName>
    <definedName name="XDO_?COMPLAINT_ON_COMPLAINT?">'[5]JPA Rawdata - 31-12-2022'!#REF!</definedName>
    <definedName name="XDO_?CONFIDENTIALITY_TEXT?">'[5]JPA Rawdata - 31-12-2022'!#REF!</definedName>
    <definedName name="XDO_?DATE_RULED_ADMISSIBLE_FROM?">'[5]JPA Rawdata - 31-12-2022'!#REF!</definedName>
    <definedName name="XDO_?DATE_RULED_ADMISSIBLE_TO?">'[5]JPA Rawdata - 31-12-2022'!#REF!</definedName>
    <definedName name="XDO_?DIRECT_DISCRIMINATION?">'[5]JPA Rawdata - 31-12-2022'!#REF!</definedName>
    <definedName name="XDO_?DISCIPLINE?">'[5]JPA Rawdata - 31-12-2022'!#REF!</definedName>
    <definedName name="XDO_?EMPLOYEE_NUMBER?">'[5]JPA Rawdata - 31-12-2022'!#REF!</definedName>
    <definedName name="XDO_?FIRST_NAME?">'[5]JPA Rawdata - 31-12-2022'!#REF!</definedName>
    <definedName name="XDO_?HARASSMENT?">'[5]JPA Rawdata - 31-12-2022'!#REF!</definedName>
    <definedName name="XDO_?IMPROPER_BEHAVIOUR?">'[5]JPA Rawdata - 31-12-2022'!#REF!</definedName>
    <definedName name="XDO_?INCIDENT_DATE_FROM?">'[5]JPA Rawdata - 31-12-2022'!#REF!</definedName>
    <definedName name="XDO_?INCIDENT_DATE_TO?">'[5]JPA Rawdata - 31-12-2022'!#REF!</definedName>
    <definedName name="XDO_?INCIDENT_NUMBER_DISP?">'[5]JPA Rawdata - 31-12-2022'!#REF!</definedName>
    <definedName name="XDO_?INCLUDE_ALL_LEVELS_DISP?">'[5]JPA Rawdata - 31-12-2022'!#REF!</definedName>
    <definedName name="XDO_?INDIRECT_DISCRIMINATION?">'[5]JPA Rawdata - 31-12-2022'!#REF!</definedName>
    <definedName name="XDO_?LAST_NAME?">'[5]JPA Rawdata - 31-12-2022'!#REF!</definedName>
    <definedName name="XDO_?LAST_UPDATED_BY?">'[5]JPA Rawdata - 31-12-2022'!#REF!</definedName>
    <definedName name="XDO_?MANNING_AND_DISCHARGE?">'[5]JPA Rawdata - 31-12-2022'!#REF!</definedName>
    <definedName name="XDO_?MARITAL_STATUS?">'[5]JPA Rawdata - 31-12-2022'!#REF!</definedName>
    <definedName name="XDO_?MEDIATION?">'[5]JPA Rawdata - 31-12-2022'!#REF!</definedName>
    <definedName name="XDO_?MEDICAL_AND_DENTAL?">'[5]JPA Rawdata - 31-12-2022'!#REF!</definedName>
    <definedName name="XDO_?ORGANIZATION_NAME?">'[5]JPA Rawdata - 31-12-2022'!#REF!</definedName>
    <definedName name="XDO_?OTHER?">'[5]JPA Rawdata - 31-12-2022'!#REF!</definedName>
    <definedName name="XDO_?PAY_PENSIONS_AND_ALLOWANCES?">'[5]JPA Rawdata - 31-12-2022'!#REF!</definedName>
    <definedName name="XDO_?PROBLEM_CODE?">'[5]JPA Rawdata - 31-12-2022'!#REF!</definedName>
    <definedName name="XDO_?RELATIONSHIP_TO_COMPLAINANT?">'[5]JPA Rawdata - 31-12-2022'!#REF!</definedName>
    <definedName name="XDO_?RELIGION?">'[5]JPA Rawdata - 31-12-2022'!#REF!</definedName>
    <definedName name="XDO_?RESOLUTION_SUMMARY?">'[5]JPA Rawdata - 31-12-2022'!#REF!</definedName>
    <definedName name="XDO_?REVIEW_INVESTIGATION_BY_SCO?">'[5]JPA Rawdata - 31-12-2022'!#REF!</definedName>
    <definedName name="XDO_?RUN_DATE_TIME?">'[5]JPA Rawdata - 31-12-2022'!#REF!</definedName>
    <definedName name="XDO_?SR_GROUP?">'[5]JPA Rawdata - 31-12-2022'!#REF!</definedName>
    <definedName name="XDO_?SR_OWNER?">'[5]JPA Rawdata - 31-12-2022'!#REF!</definedName>
    <definedName name="XDO_?SUBSTANTIVE_RANK?">'[5]JPA Rawdata - 31-12-2022'!#REF!</definedName>
    <definedName name="XDO_?SUMMARY?">'[5]JPA Rawdata - 31-12-2022'!#REF!</definedName>
    <definedName name="XDO_?TERMS_AND_CONDITIONS_SERVICE?">'[5]JPA Rawdata - 31-12-2022'!#REF!</definedName>
    <definedName name="XDO_?TYPE_OF_RESPONDENT?">'[5]JPA Rawdata - 31-12-2022'!#REF!</definedName>
    <definedName name="XDO_?UNIT_WHERE_GRIEVANCE_OCCURRED?">'[5]JPA Rawdata - 31-12-2022'!#REF!</definedName>
    <definedName name="YesNo" localSheetId="3">'[1]Do not change'!$B$6:$B$8</definedName>
    <definedName name="YesNo" localSheetId="5">'[1]Do not change'!$B$6:$B$8</definedName>
    <definedName name="YesNo" localSheetId="7">'[1]Do not change'!$B$6:$B$8</definedName>
    <definedName name="YesNo">'[2]Do not change'!$B$6:$B$8</definedName>
    <definedName name="YesNoNA" localSheetId="3">'[1]Do not change'!$B$10:$B$13</definedName>
    <definedName name="YesNoNA" localSheetId="5">'[1]Do not change'!$B$10:$B$13</definedName>
    <definedName name="YesNoNA" localSheetId="7">'[1]Do not change'!$B$10:$B$13</definedName>
    <definedName name="YesNoNA">'[2]Do not change'!$B$10:$B$13</definedName>
    <definedName name="Z_7DB14388_78A6_4F7D_B05A_A836DE938018_.wvu.PrintArea" localSheetId="11" hidden="1">'2.10'!#REF!</definedName>
    <definedName name="Z_7DB14388_78A6_4F7D_B05A_A836DE938018_.wvu.PrintArea" localSheetId="7" hidden="1">'2.6'!#REF!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4" i="2"/>
  <c r="B5" i="2"/>
  <c r="B6" i="2"/>
  <c r="B8" i="2"/>
  <c r="B10" i="2"/>
  <c r="B11" i="2"/>
  <c r="B13" i="2"/>
  <c r="B14" i="2"/>
  <c r="B15" i="2"/>
  <c r="B17" i="2"/>
  <c r="B18" i="2"/>
  <c r="B19" i="2"/>
  <c r="B20" i="2"/>
  <c r="B22" i="2"/>
  <c r="B23" i="2"/>
</calcChain>
</file>

<file path=xl/sharedStrings.xml><?xml version="1.0" encoding="utf-8"?>
<sst xmlns="http://schemas.openxmlformats.org/spreadsheetml/2006/main" count="1171" uniqueCount="274">
  <si>
    <t>Annual Report 2023</t>
  </si>
  <si>
    <t>Presented to Parliament pursuant to Section 340(O) of the Armed Forces Act 2006, as amended by the Armed Forces (Service Complaints and Financial Assistance) Act 2015.</t>
  </si>
  <si>
    <t>Statistical Reference Tables</t>
  </si>
  <si>
    <t>Service Complaints</t>
  </si>
  <si>
    <t>Tables 2.1 - 2.16</t>
  </si>
  <si>
    <t>Issued by:</t>
  </si>
  <si>
    <t xml:space="preserve">SCOAF statistics </t>
  </si>
  <si>
    <t>Tel:</t>
  </si>
  <si>
    <t>020 7877 3452</t>
  </si>
  <si>
    <t>Table</t>
  </si>
  <si>
    <t>Description</t>
  </si>
  <si>
    <t>Number of Service complaints ruled admissible</t>
  </si>
  <si>
    <t>Number of complaints worked on by the Secretariats</t>
  </si>
  <si>
    <t>Open Service complaints</t>
  </si>
  <si>
    <t>Accessibility and support</t>
  </si>
  <si>
    <t>2.10</t>
  </si>
  <si>
    <t>Timeliness and Service complaint duration</t>
  </si>
  <si>
    <t>2.11</t>
  </si>
  <si>
    <t>2.12</t>
  </si>
  <si>
    <t>Service Complaints outcomes and appeals</t>
  </si>
  <si>
    <t>Table 2.1a: Number of Service complaints ruled admissible, by complaint category (detailed), 2023</t>
  </si>
  <si>
    <t>Table 2.1b: Number of Service complaints ruled admissible, by complaint category (detailed), 2021 - 2023</t>
  </si>
  <si>
    <t>Complaint category</t>
  </si>
  <si>
    <t>Number of Service Complaints ruled admissible in 2023</t>
  </si>
  <si>
    <t>% total Service Complaints</t>
  </si>
  <si>
    <t>% Annual Change</t>
  </si>
  <si>
    <t>Career management</t>
  </si>
  <si>
    <t>of which</t>
  </si>
  <si>
    <t>Appraisal</t>
  </si>
  <si>
    <t>Promotion</t>
  </si>
  <si>
    <t>Assignment</t>
  </si>
  <si>
    <t>Other career management</t>
  </si>
  <si>
    <t>Bullying, harassment or discrimination</t>
  </si>
  <si>
    <t>Bullying</t>
  </si>
  <si>
    <t>Sex/gender based harassment or discrimination</t>
  </si>
  <si>
    <r>
      <t>Sexual Harassment</t>
    </r>
    <r>
      <rPr>
        <i/>
        <vertAlign val="superscript"/>
        <sz val="11"/>
        <color theme="0" tint="-0.34998626667073579"/>
        <rFont val="Arial"/>
        <family val="2"/>
      </rPr>
      <t>1</t>
    </r>
  </si>
  <si>
    <t>-</t>
  </si>
  <si>
    <t>Other gender based harassment or discrimination</t>
  </si>
  <si>
    <t>Racial harassment or discrimination</t>
  </si>
  <si>
    <r>
      <t>Other harassment or discrimination</t>
    </r>
    <r>
      <rPr>
        <i/>
        <vertAlign val="superscript"/>
        <sz val="11"/>
        <rFont val="Arial"/>
        <family val="2"/>
      </rPr>
      <t>2</t>
    </r>
  </si>
  <si>
    <t>Other harassment or discrimination</t>
  </si>
  <si>
    <t>Pay, pensions and allowances</t>
  </si>
  <si>
    <t>Pay</t>
  </si>
  <si>
    <r>
      <t>Pensions, allowances, charges, etc.</t>
    </r>
    <r>
      <rPr>
        <i/>
        <vertAlign val="superscript"/>
        <sz val="11"/>
        <rFont val="Arial"/>
        <family val="2"/>
      </rPr>
      <t>3</t>
    </r>
  </si>
  <si>
    <t>Pensions, allowances, charges, etc.</t>
  </si>
  <si>
    <t>Other</t>
  </si>
  <si>
    <r>
      <t>Improper behaviour</t>
    </r>
    <r>
      <rPr>
        <i/>
        <vertAlign val="superscript"/>
        <sz val="11"/>
        <rFont val="Arial"/>
        <family val="2"/>
      </rPr>
      <t>4</t>
    </r>
  </si>
  <si>
    <t>Improper behaviour</t>
  </si>
  <si>
    <t>Welfare, accommodation, medals and other terms and conditions of Service</t>
  </si>
  <si>
    <t>Manning and discharge</t>
  </si>
  <si>
    <t>Medical and dental</t>
  </si>
  <si>
    <t>Discipline</t>
  </si>
  <si>
    <t>Total</t>
  </si>
  <si>
    <r>
      <rPr>
        <vertAlign val="superscript"/>
        <sz val="10"/>
        <rFont val="Arial"/>
        <family val="2"/>
      </rPr>
      <t>1</t>
    </r>
    <r>
      <rPr>
        <sz val="10"/>
        <rFont val="Arial"/>
        <family val="2"/>
      </rPr>
      <t xml:space="preserve"> Incidents of sexual harassment have a number of possible processes to address these issues raised (e.g. Service Justice system).</t>
    </r>
  </si>
  <si>
    <r>
      <rPr>
        <vertAlign val="superscript"/>
        <sz val="10"/>
        <rFont val="Arial"/>
        <family val="2"/>
      </rPr>
      <t>2</t>
    </r>
    <r>
      <rPr>
        <sz val="10"/>
        <rFont val="Arial"/>
        <family val="2"/>
      </rPr>
      <t xml:space="preserve"> There were four or fewer sexual orientation harassment or discrimination Service Complaints ruled admissible in 2022.</t>
    </r>
  </si>
  <si>
    <r>
      <rPr>
        <vertAlign val="superscript"/>
        <sz val="10"/>
        <rFont val="Arial"/>
        <family val="2"/>
      </rPr>
      <t>3</t>
    </r>
    <r>
      <rPr>
        <sz val="10"/>
        <rFont val="Arial"/>
        <family val="2"/>
      </rPr>
      <t xml:space="preserve"> There were four or fewer Service Complaints concerning pensions ruled admissible in 2022.</t>
    </r>
  </si>
  <si>
    <t>Source: Tri-Service Joint Personnel Administrative System</t>
  </si>
  <si>
    <r>
      <rPr>
        <vertAlign val="superscript"/>
        <sz val="10"/>
        <rFont val="Arial"/>
        <family val="2"/>
      </rPr>
      <t>4</t>
    </r>
    <r>
      <rPr>
        <sz val="10"/>
        <rFont val="Arial"/>
        <family val="2"/>
      </rPr>
      <t xml:space="preserve"> There were four or fewer Service Complaints concerning military/civilian police investigations into criminality ruled admissible in 2022.</t>
    </r>
  </si>
  <si>
    <r>
      <rPr>
        <vertAlign val="superscript"/>
        <sz val="10"/>
        <rFont val="Arial"/>
        <family val="2"/>
      </rPr>
      <t>5</t>
    </r>
    <r>
      <rPr>
        <sz val="10"/>
        <rFont val="Arial"/>
        <family val="2"/>
      </rPr>
      <t xml:space="preserve"> Owing to rounding, the sum of % sub-categories may not equal the % category and the sum of %category may not equal 100%</t>
    </r>
  </si>
  <si>
    <t>Table 2.2a: Number of Service Complaints, by complaint category, 2019 - 2023</t>
  </si>
  <si>
    <t>Year</t>
  </si>
  <si>
    <r>
      <t>Bullying, harassment or discrimination</t>
    </r>
    <r>
      <rPr>
        <vertAlign val="superscript"/>
        <sz val="11"/>
        <color theme="1"/>
        <rFont val="Arial"/>
        <family val="2"/>
      </rPr>
      <t>1</t>
    </r>
  </si>
  <si>
    <r>
      <t>Other</t>
    </r>
    <r>
      <rPr>
        <vertAlign val="superscript"/>
        <sz val="11"/>
        <color theme="1"/>
        <rFont val="Arial"/>
        <family val="2"/>
      </rPr>
      <t>1</t>
    </r>
  </si>
  <si>
    <t>All complaint categories</t>
  </si>
  <si>
    <t>% annual growth</t>
  </si>
  <si>
    <r>
      <rPr>
        <vertAlign val="superscript"/>
        <sz val="10"/>
        <color theme="1"/>
        <rFont val="Arial"/>
        <family val="2"/>
      </rPr>
      <t>1</t>
    </r>
    <r>
      <rPr>
        <sz val="10"/>
        <color theme="1"/>
        <rFont val="Arial"/>
        <family val="2"/>
      </rPr>
      <t xml:space="preserve"> Prior to 2022, victimisation Service Complaints were recorded under category "Other", rather than under "Bullying, harassment or discrimination"</t>
    </r>
  </si>
  <si>
    <t>Table 2.2b: Number of Royal Navy Service Complaints*, by complaint category, 2019 - 2023</t>
  </si>
  <si>
    <t>* including Royal Marine Service Complaints</t>
  </si>
  <si>
    <t>Table 2.2c: Number of Royal Marine and Royal Navy(exc. Royal Marine) Service Complaints, by complaint category, 2023</t>
  </si>
  <si>
    <t>Royal Marines</t>
  </si>
  <si>
    <t>[s]</t>
  </si>
  <si>
    <t>Royal Navy (exc. Royal Marines)</t>
  </si>
  <si>
    <t>Royal Navy (inc. Royal Marines)</t>
  </si>
  <si>
    <t>Source: Tri-Service Joint Personnel Administrative System; UK Armed Forces Biannual Diversity Statistics 1 April 2022</t>
  </si>
  <si>
    <t>Table 2.2ca: Number of Royal Marine Service Complaints*, by complaint category, 2019 - 2023</t>
  </si>
  <si>
    <t>Table 2.2cb: Number of Royal Navy (exc. Royal Marines) Service Complaints*, by complaint category, 2019 - 2023</t>
  </si>
  <si>
    <t>Table 2.2d: Number of Army Service Complaints, by complaint category, 2019 - 2023</t>
  </si>
  <si>
    <t>Table 2.2e: Number of RAF Service Complaints, by complaint category, 2019 - 2023</t>
  </si>
  <si>
    <t>Career Management</t>
  </si>
  <si>
    <t>Table 2.2f: Number of male Service Complaints, by complaint category, 2019 - 2023</t>
  </si>
  <si>
    <t>Table 2.2g: Number of female Service Complaints, by complaint category, 2019 - 2023</t>
  </si>
  <si>
    <t>Note: For some Service Complaints, the complainant's ethnicity was not recorded or the complainant declined to state their ethnicity</t>
  </si>
  <si>
    <t>Table 2.2j: Number of Service Complaints by regular Service Personnel, by complaint category, 2019 - 2023</t>
  </si>
  <si>
    <t>- Data not collected prior to 2021</t>
  </si>
  <si>
    <t>Table 2.2k: Number of Service Complaints by reservist Service Personnel, by complaint category, 2019 - 2023</t>
  </si>
  <si>
    <t>Table 2.2l: Number of Service Complaints by Officers, by complaint category, 2019 - 2023</t>
  </si>
  <si>
    <t>Table 2.2m: Number of Service Complaints by Other Ranks, by complaint category, 2019 - 2023</t>
  </si>
  <si>
    <t>Table 2.3: Number of Service Complaints per 10,000 Service Personnel, by complaint category and various categories, 2023</t>
  </si>
  <si>
    <t>Type of Service Personnel</t>
  </si>
  <si>
    <t>Service</t>
  </si>
  <si>
    <t>British Army</t>
  </si>
  <si>
    <t>Royal Air Force</t>
  </si>
  <si>
    <t>Rank</t>
  </si>
  <si>
    <t>Officers</t>
  </si>
  <si>
    <t>Other ranks</t>
  </si>
  <si>
    <t>Assignment Status</t>
  </si>
  <si>
    <t>Regulars</t>
  </si>
  <si>
    <t>Reservists</t>
  </si>
  <si>
    <t>Gender</t>
  </si>
  <si>
    <t>Male</t>
  </si>
  <si>
    <t>Female</t>
  </si>
  <si>
    <t>Ethnicity</t>
  </si>
  <si>
    <t>All Service Personnel</t>
  </si>
  <si>
    <t>Table 2.4a: Number of Service Complaints per 10,000 Service Personnel, by complaint category, 2019 - 2023</t>
  </si>
  <si>
    <t>Table 2.4b: Number of Royal Navy Service Complaints* per 10,000 Service Personnel, by complaint category, 2019 - 2023</t>
  </si>
  <si>
    <t>Table 2.4c: Number of Royal Marine Service Complaints per 10,000 Service Personnel, by complaint category, 2019 - 2023</t>
  </si>
  <si>
    <t>Table 2.4d: Number of Royal Navy (exc. Royal Marines) Service Complaints per 10,000 Service Personnel, by complaint category, 2019 - 2023</t>
  </si>
  <si>
    <t>Table 2.4e: Number of Army Service Complaints per 10,000 Service Personnel, by complaint category, 2019 - 2023</t>
  </si>
  <si>
    <t>Table 2.4f: Number of RAF Service Complaints per 10,000 Service Personnel, by complaint category, 2019 - 2023</t>
  </si>
  <si>
    <t>Table 2.4g: Number of Service complaints by Officers, by complaint category, 2019 - 2023</t>
  </si>
  <si>
    <t>Table 2.4h: Number of Service complaints by Other Ranks, by complaint category, 2019 - 2023</t>
  </si>
  <si>
    <t>Table 2.4i: Number of Service complaints by regular Service Personnel, by complaint category, 2019 - 2023</t>
  </si>
  <si>
    <t>Table 2.4j: Number of Service complaints by reservist Service Personnel, by complaint category, 2019 - 2023</t>
  </si>
  <si>
    <t>Table 2.4k: Number of male Service Complaints per 10,000 Service Personnel, by complaint category, 2019 - 2023</t>
  </si>
  <si>
    <t>Table 2.4l: Number of female Service Complaints per 10,000 Service Personnel, by complaint category, 2019 - 2023</t>
  </si>
  <si>
    <t>Table 2.4m: Number of Service Complaints per 10,000 Ethnic White Service Personnel, by complaint category, 2019 - 2023</t>
  </si>
  <si>
    <t>Table 2.4n: Number of Service Complaints per 10,000 Ethnic Minority Service Personnel, by complaint category, 2019 - 2023</t>
  </si>
  <si>
    <t>Table 2.5: Number of complaints worked on by the Secretariat in 2023</t>
  </si>
  <si>
    <t>Number of informal complaint worked on (exc. raised to formal process)</t>
  </si>
  <si>
    <t>Number of formal complaints worked on in the Service Complaints pre-admissibility process (exc. ruled admissible)</t>
  </si>
  <si>
    <r>
      <t>Number of Service Complaints worked on (i.e. formal complaints post admissibility)</t>
    </r>
    <r>
      <rPr>
        <vertAlign val="superscript"/>
        <sz val="11"/>
        <color theme="1"/>
        <rFont val="Arial"/>
        <family val="2"/>
      </rPr>
      <t>1</t>
    </r>
  </si>
  <si>
    <t>Total number of complaints worked on by the Secretariat</t>
  </si>
  <si>
    <t>Royal Navy*</t>
  </si>
  <si>
    <t>Army</t>
  </si>
  <si>
    <t>RAF</t>
  </si>
  <si>
    <t>Tri-Service</t>
  </si>
  <si>
    <t>* includes Royal Marines</t>
  </si>
  <si>
    <t>¹ Includes Service Complaints ruled admissible before 2023 and open as at midnight, 31 December 2022 (591 Service Complaints) and Service Complaints ruled admissible in 2023 (1225 Service Complaints).</t>
  </si>
  <si>
    <t>Note: Excludes complaints not recorded on JPA</t>
  </si>
  <si>
    <t>Table 2.6a: Annual change in number of open Service Complaints by Service, 2023</t>
  </si>
  <si>
    <t>Open Service Complaints as at 31 December 2022¹</t>
  </si>
  <si>
    <t>plus Service Complaints ruled admissible in 2023</t>
  </si>
  <si>
    <t>less Service Complaints closed in 2023²,³</t>
  </si>
  <si>
    <t>Open Service Complaints as at 31 December 2023¹</t>
  </si>
  <si>
    <t>Service Complaints processed in 2023</t>
  </si>
  <si>
    <t>Change in number of open Service Complaints in last 12 months</t>
  </si>
  <si>
    <t>% change in number of open Service Complaints in last 12 months</t>
  </si>
  <si>
    <t>+283</t>
  </si>
  <si>
    <t>+16</t>
  </si>
  <si>
    <t>+614</t>
  </si>
  <si>
    <t>-14</t>
  </si>
  <si>
    <t>+328</t>
  </si>
  <si>
    <t>+41</t>
  </si>
  <si>
    <t>+1225</t>
  </si>
  <si>
    <t>+43</t>
  </si>
  <si>
    <r>
      <rPr>
        <vertAlign val="superscript"/>
        <sz val="10"/>
        <color theme="1"/>
        <rFont val="Arial"/>
        <family val="2"/>
      </rPr>
      <t>2</t>
    </r>
    <r>
      <rPr>
        <sz val="10"/>
        <color theme="1"/>
        <rFont val="Arial"/>
        <family val="2"/>
      </rPr>
      <t xml:space="preserve"> Includes cases ruled admissible before 2022.</t>
    </r>
  </si>
  <si>
    <r>
      <rPr>
        <vertAlign val="superscript"/>
        <sz val="10"/>
        <color theme="1"/>
        <rFont val="Arial"/>
        <family val="2"/>
      </rPr>
      <t>3</t>
    </r>
    <r>
      <rPr>
        <sz val="10"/>
        <color theme="1"/>
        <rFont val="Arial"/>
        <family val="2"/>
      </rPr>
      <t xml:space="preserve"> Includes cases ruled out of time at appeal.</t>
    </r>
  </si>
  <si>
    <t>Table 2.6b: Annual change in number of open Service Complaints by complaint category, 2023</t>
  </si>
  <si>
    <t>-27</t>
  </si>
  <si>
    <t>+15</t>
  </si>
  <si>
    <t>+69</t>
  </si>
  <si>
    <t>Table 2.7a: Number of open Service Complaints as at 31 December, by red flag status¹ and Service, 2023</t>
  </si>
  <si>
    <t>Open Service Complaints as at 31 December 2023</t>
  </si>
  <si>
    <t>% outstanding Service Complaints that are red flag cases</t>
  </si>
  <si>
    <t>of which ..</t>
  </si>
  <si>
    <t>Red Flag</t>
  </si>
  <si>
    <t>Table 2.7b: Number of open Service Complaints as at 31 December, by timeliness status and category, 2023</t>
  </si>
  <si>
    <t>Category</t>
  </si>
  <si>
    <t>Bullying, Harassment or Discrimination</t>
  </si>
  <si>
    <t>Pay, Pensions and Allowances</t>
  </si>
  <si>
    <t>Table 2.7c: Number of open Service Complaints as at 31 December, by timeliness status and appeals status, 2023</t>
  </si>
  <si>
    <t>Complaint not appealed</t>
  </si>
  <si>
    <t>Complaint appealed</t>
  </si>
  <si>
    <t>Table 2.7d: Number of open Service Complaints as at 31 December, by timeliness status and year received, 2023</t>
  </si>
  <si>
    <t>Year received</t>
  </si>
  <si>
    <t>2019 and prior years</t>
  </si>
  <si>
    <t>Admissibility Decision</t>
  </si>
  <si>
    <t>All statements of complaint</t>
  </si>
  <si>
    <t>Admissible</t>
  </si>
  <si>
    <t>Inadmissible</t>
  </si>
  <si>
    <t>Admissibility rate</t>
  </si>
  <si>
    <t>Table 2.9: Number of Service Complaints ruled admissible, by Service and submission method, 2023</t>
  </si>
  <si>
    <t>Submission method</t>
  </si>
  <si>
    <t>%  by SCOAF referrals</t>
  </si>
  <si>
    <t>% direct to chain of command</t>
  </si>
  <si>
    <t>SCOAF referral</t>
  </si>
  <si>
    <t>Chain of command</t>
  </si>
  <si>
    <t>Table 2.10: Number of Service Complaints ruled admissible, by Service and complainant Assisting Officer¹ status, 2023</t>
  </si>
  <si>
    <t>Assisting Officer status</t>
  </si>
  <si>
    <t>Number of Service Complaints</t>
  </si>
  <si>
    <t>Royal Navy</t>
  </si>
  <si>
    <t>Accepted</t>
  </si>
  <si>
    <t>Declined</t>
  </si>
  <si>
    <r>
      <rPr>
        <vertAlign val="superscript"/>
        <sz val="10"/>
        <color theme="1"/>
        <rFont val="Arial"/>
        <family val="2"/>
      </rPr>
      <t>1</t>
    </r>
    <r>
      <rPr>
        <sz val="10"/>
        <color theme="1"/>
        <rFont val="Arial"/>
        <family val="2"/>
      </rPr>
      <t xml:space="preserve"> An individual offered to support the complainant by providing help with procedural matters throughout the internal complaint process. </t>
    </r>
  </si>
  <si>
    <t>Table 2.11a: In-year timeliness rate¹ of Service Complaints (Key Performance Indicator²), by complaint status and Service, 2023</t>
  </si>
  <si>
    <t>Number of Service Complaints received in-year</t>
  </si>
  <si>
    <t>% in-year Service Complaints closed within 24 weeks</t>
  </si>
  <si>
    <t>Closed within 24 weeks</t>
  </si>
  <si>
    <t>Closed, or still open, after 24 weeks</t>
  </si>
  <si>
    <r>
      <t>Total</t>
    </r>
    <r>
      <rPr>
        <vertAlign val="superscript"/>
        <sz val="11"/>
        <rFont val="Arial"/>
        <family val="2"/>
      </rPr>
      <t>3</t>
    </r>
  </si>
  <si>
    <t>¹ The in-year timeliness rate is calculated as the number of Service Complaints received in 2023 and closed within 24 weeks as a percentage of Service Complaints received in 2023 (and for which it is definitively known whether the Service Complaint will be closed within 24 weeks).</t>
  </si>
  <si>
    <r>
      <rPr>
        <vertAlign val="superscript"/>
        <sz val="10"/>
        <rFont val="Arial"/>
        <family val="2"/>
      </rPr>
      <t>2</t>
    </r>
    <r>
      <rPr>
        <sz val="10"/>
        <rFont val="Arial"/>
        <family val="2"/>
      </rPr>
      <t xml:space="preserve"> The Key Performance Indicator (KPI) for Service Complaints is for each Service to close 90% of all in-year Service Complaints within 24 weeks (timeliness target). </t>
    </r>
  </si>
  <si>
    <t>³ Excludes Service Complaints open for less than 24 weeks as at 31 December 2023.</t>
  </si>
  <si>
    <t>Table 2.11b: In-year timeliness rate¹ of Service Complaints, by complaint status and complaint category², 2023</t>
  </si>
  <si>
    <r>
      <rPr>
        <vertAlign val="superscript"/>
        <sz val="10"/>
        <rFont val="Arial"/>
        <family val="2"/>
      </rPr>
      <t>2</t>
    </r>
    <r>
      <rPr>
        <sz val="10"/>
        <rFont val="Arial"/>
        <family val="2"/>
      </rPr>
      <t xml:space="preserve"> Notwithstanding an obligation to process Service Complaints without undue delay, there is no specific obligation or target to close all or a certain proportion of Service Complaints of a particular category within a certain timeframe. The Services are not required to report timeliness figures by complaint categories.</t>
    </r>
  </si>
  <si>
    <t>Table 2.11c: In-year timeliness rate¹ of Service Complaints, by complaint status and appeal status², 2023</t>
  </si>
  <si>
    <t>Appeal status</t>
  </si>
  <si>
    <t>Service Complaints appealed</t>
  </si>
  <si>
    <t>Service Complaints not currently appealed</t>
  </si>
  <si>
    <r>
      <rPr>
        <vertAlign val="superscript"/>
        <sz val="10"/>
        <rFont val="Arial"/>
        <family val="2"/>
      </rPr>
      <t>2</t>
    </r>
    <r>
      <rPr>
        <sz val="10"/>
        <rFont val="Arial"/>
        <family val="2"/>
      </rPr>
      <t xml:space="preserve"> Notwithstanding an obligation to process Service Complaints without undue delay, there is no specific obligation or target to close all or a certain proportion of Service Complaints of a particular appeals status within a certain timeframe. The Services are not required to report timeliness figures by complaint appeal status.</t>
    </r>
  </si>
  <si>
    <t>Table 2.12: In-year timeliness rate¹ ² of Service Complaints (Key Performance Indicator³), by Service and year, 2019-2023</t>
  </si>
  <si>
    <t>Tri Service</t>
  </si>
  <si>
    <t>Change</t>
  </si>
  <si>
    <t>+1%</t>
  </si>
  <si>
    <t>+12%</t>
  </si>
  <si>
    <t>+9%</t>
  </si>
  <si>
    <t>+8%</t>
  </si>
  <si>
    <r>
      <rPr>
        <vertAlign val="superscript"/>
        <sz val="10"/>
        <color theme="1"/>
        <rFont val="Arial"/>
        <family val="2"/>
      </rPr>
      <t xml:space="preserve">1 </t>
    </r>
    <r>
      <rPr>
        <sz val="10"/>
        <color theme="1"/>
        <rFont val="Arial"/>
        <family val="2"/>
      </rPr>
      <t>Figures are restricted to Service Complaints which were ruled admissible and closed in the same reporting year.</t>
    </r>
  </si>
  <si>
    <r>
      <rPr>
        <vertAlign val="superscript"/>
        <sz val="10"/>
        <color theme="1"/>
        <rFont val="Arial"/>
        <family val="2"/>
      </rPr>
      <t>2</t>
    </r>
    <r>
      <rPr>
        <sz val="10"/>
        <color theme="1"/>
        <rFont val="Arial"/>
        <family val="2"/>
      </rPr>
      <t xml:space="preserve"> Excludes Service Complaints open for less than 24 weeks as at 31 December.</t>
    </r>
  </si>
  <si>
    <r>
      <rPr>
        <vertAlign val="superscript"/>
        <sz val="10"/>
        <color theme="1"/>
        <rFont val="Arial"/>
        <family val="2"/>
      </rPr>
      <t>3</t>
    </r>
    <r>
      <rPr>
        <sz val="10"/>
        <color theme="1"/>
        <rFont val="Arial"/>
        <family val="2"/>
      </rPr>
      <t xml:space="preserve"> The Key Performance Indicator (KPI) for Service Complaints is for each Service to close 90% of all in-year Service Complaints within 24 weeks (timeliness target). </t>
    </r>
  </si>
  <si>
    <t>Table 2.13a: Average¹ time taken² to close a Service Complaint, by Service and complaint category, 2023</t>
  </si>
  <si>
    <t>All closed Service Complaints</t>
  </si>
  <si>
    <r>
      <rPr>
        <vertAlign val="superscript"/>
        <sz val="10"/>
        <rFont val="Arial"/>
        <family val="2"/>
      </rPr>
      <t>1</t>
    </r>
    <r>
      <rPr>
        <sz val="10"/>
        <rFont val="Arial"/>
        <family val="2"/>
      </rPr>
      <t xml:space="preserve"> Median.</t>
    </r>
  </si>
  <si>
    <r>
      <rPr>
        <vertAlign val="superscript"/>
        <sz val="10"/>
        <rFont val="Arial"/>
        <family val="2"/>
      </rPr>
      <t>2</t>
    </r>
    <r>
      <rPr>
        <sz val="10"/>
        <rFont val="Arial"/>
        <family val="2"/>
      </rPr>
      <t xml:space="preserve"> Time taken is measured in weeks.</t>
    </r>
  </si>
  <si>
    <t>Table 2.13b: Average¹ time taken² to close a Service Complaint where the Defence Council³/Service Board³/Decision body decision was not appealed, by Service and complaint category, 2023</t>
  </si>
  <si>
    <r>
      <rPr>
        <vertAlign val="superscript"/>
        <sz val="9"/>
        <rFont val="Arial"/>
        <family val="2"/>
      </rPr>
      <t>3</t>
    </r>
    <r>
      <rPr>
        <sz val="9"/>
        <rFont val="Arial"/>
        <family val="2"/>
      </rPr>
      <t xml:space="preserve"> No Defence Council or Service Board decisions were appealed as this is not permitted</t>
    </r>
  </si>
  <si>
    <t>Table 2.13c: Average¹ time taken² to close a Service Complaint where the Decision body decision was appealed, by Service and complaint category, 2023</t>
  </si>
  <si>
    <t>Table 2.14a: Timeliness rate to get an admissibility ruling on a Service Complaint application (target = 10 working days), by Service and complaint category, 2023</t>
  </si>
  <si>
    <t>Table 2.14b: Average¹ time taken² to get an admissibility ruling on a Service Complaint application, by Service and complaint category, 2023</t>
  </si>
  <si>
    <t>New Table 2.15a: Number of closed Service Complaints, by outcome and complaint category, 2023</t>
  </si>
  <si>
    <t>Outcome</t>
  </si>
  <si>
    <t>Complaint fully/partially upheld</t>
  </si>
  <si>
    <t>of which Complaint fully upheld</t>
  </si>
  <si>
    <t>Complaint not upheld</t>
  </si>
  <si>
    <t>Other outcome</t>
  </si>
  <si>
    <t>Remedied before the final decision</t>
  </si>
  <si>
    <t>Withdrawn</t>
  </si>
  <si>
    <t>Appeal not heard</t>
  </si>
  <si>
    <t>% fully/partially upheld in favour of complainant</t>
  </si>
  <si>
    <t/>
  </si>
  <si>
    <t>of which % fully upheld</t>
  </si>
  <si>
    <t>% not upheld</t>
  </si>
  <si>
    <t>% other outcome</t>
  </si>
  <si>
    <t>% remedied before the final decision</t>
  </si>
  <si>
    <t>% withdrawn</t>
  </si>
  <si>
    <t>% appeal not heard</t>
  </si>
  <si>
    <r>
      <rPr>
        <vertAlign val="superscript"/>
        <sz val="10"/>
        <color theme="1"/>
        <rFont val="Arial"/>
        <family val="2"/>
      </rPr>
      <t>1</t>
    </r>
    <r>
      <rPr>
        <sz val="10"/>
        <color theme="1"/>
        <rFont val="Arial"/>
        <family val="2"/>
      </rPr>
      <t xml:space="preserve"> Owing to rounding, the sum of %outcomes may not equal 100%</t>
    </r>
  </si>
  <si>
    <t>New Table 2.15b: Number of closed Service Complaints, by outcome and Service, 2023</t>
  </si>
  <si>
    <r>
      <rPr>
        <vertAlign val="superscript"/>
        <sz val="10"/>
        <color theme="1"/>
        <rFont val="Arial"/>
        <family val="2"/>
      </rPr>
      <t>2</t>
    </r>
    <r>
      <rPr>
        <sz val="10"/>
        <color theme="1"/>
        <rFont val="Arial"/>
        <family val="2"/>
      </rPr>
      <t xml:space="preserve"> Owing to rounding, the sum of %remedied before final decision, %withdrawn and %appeal not heard may not equal %other outcomes</t>
    </r>
  </si>
  <si>
    <t>New Table 2.15c: Number of Royal Navy* closed Service Complaints, by outcome and complaint category, 2023</t>
  </si>
  <si>
    <t>New Table 2.15d: Number of Army closed Service Complaints, by outcome and complaint category, 2023</t>
  </si>
  <si>
    <t>New Table 2.15e: Number of RAF closed Service Complaints, by outcome and complaint category, 2023</t>
  </si>
  <si>
    <t>New Table 2.16a: Number of Service Complaints receiving decision body decisions, by complainant response and complaint category, 2023</t>
  </si>
  <si>
    <t>Complainant Response</t>
  </si>
  <si>
    <t>Appeal sought</t>
  </si>
  <si>
    <t>No appeal sought</t>
  </si>
  <si>
    <t>% Appeal sought</t>
  </si>
  <si>
    <t>% No appeal sought</t>
  </si>
  <si>
    <t>New Table 2.16b: Number of Royal Navy* Service Complaints receiving decision body decisions, by complainant response and complaint category, 2023</t>
  </si>
  <si>
    <t>New Table 2.16c: Number of Army Service Complaints receiving decision body decisions, by complainant response and complaint category, 2023</t>
  </si>
  <si>
    <t>New Table 2.16d: Number of RAF Service Complaints receiving decision body decisions, by complainant response and complaint category, 2023</t>
  </si>
  <si>
    <t>[s] Owing to the number of Royal Marine pay, pensions and allowances Service Complaints being smaller than 5, exact figures for this and other categories have not been shown to comply with data disclosure rules GDPR and DPA2002.</t>
  </si>
  <si>
    <t>[s] Owing to the number of withdrawn pay, pensions and allowances Service Complaints being smaller than 5, exact figures for this and other categories have not been shown to comply with data disclosure rules GDPR and DPA2002.</t>
  </si>
  <si>
    <r>
      <rPr>
        <vertAlign val="superscript"/>
        <sz val="10"/>
        <color theme="1"/>
        <rFont val="Arial"/>
        <family val="2"/>
      </rPr>
      <t>1</t>
    </r>
    <r>
      <rPr>
        <sz val="10"/>
        <color theme="1"/>
        <rFont val="Arial"/>
        <family val="2"/>
      </rPr>
      <t xml:space="preserve"> The number of open Service Complaints as at 31 December 2022 in this table (591 cases) differs from the same figure in table 2.5a SCOAF AST22 (590 cases). This is because figures in SCOAF AST22 are based on Joint Personnel Administrative (JPA) data extracts taken on 31 December 2022, while figures in table 2.6a SCOAF AST23 are based on Joint Personnel Administrative (JPA) JPA extracts taken as at 31 December 2023. The reason that a difference in extraction dates affects statistics the number of open Service Complaints is that (i) there is some Service Complaint cases which had a decision body decision made before 31 December 2022 but the complainant's decision not to appeal occurred after 31 December 2022 and (ii) there are late updates to JPA concerning cases ruled admissible and cases closed. Figures based on JPA data extracts taken on the 31 December 2022 (i.e. in table 2.5a SCOAF AST22) count late complaint appeals-decisions cases as  open, but figures based on JPA data extracts taken on 31 December 2023 (i.e. in table 2.6a, SCOAF AST23) count these cases as closed.</t>
    </r>
  </si>
  <si>
    <r>
      <rPr>
        <vertAlign val="superscript"/>
        <sz val="10"/>
        <color theme="1"/>
        <rFont val="Arial"/>
        <family val="2"/>
      </rPr>
      <t>1</t>
    </r>
    <r>
      <rPr>
        <sz val="10"/>
        <color theme="1"/>
        <rFont val="Arial"/>
        <family val="2"/>
      </rPr>
      <t xml:space="preserve"> The number of open Service Complaints as at 31 December 2022 in this table (591 cases) differs from the same figure in table 2.5b AR22 (590 cases). This is because figures in AR22 are based on Joint Personnel Administrative (JPA) data extracts taken on 31 December 2022, while figures in table 2.6b AR23 are based on Joint Personnel Administrative (JPA) JPA extracts taken as at 31 December 2023. The reason that a difference in extraction dates affects statistics the number of open Service Complaints is that (i) there is some Service Complaint cases which had a decision body decision made before 31 December 2022 but the complainant's decision not to appeal occurred after 31 December 2022 and (ii) there are late updates to JPA concerning cases ruled admissible and cases closed. Figures based on JPA data extracts taken on the 31 December 2022 (i.e. in table 2.5b SCOAF AST22) count late complaint appeals-decisions cases as  open, but figures based on JPA data extracts taken on 31 December 2023 (i.e. in table 2.6b, SCOAF AST23) count these cases as closed.</t>
    </r>
  </si>
  <si>
    <t>Note: Figures presented in these tables have been produced in the spirit of the Code of Practice for Official Statistics</t>
  </si>
  <si>
    <t>[n.a.]</t>
  </si>
  <si>
    <t>[n.a.] % Assisting Officer Status is not calculated for categories "Not yet offered", "Offered - awaiting response" and "Information not recorded on extract"</t>
  </si>
  <si>
    <r>
      <t>Not yet offered</t>
    </r>
    <r>
      <rPr>
        <vertAlign val="superscript"/>
        <sz val="11"/>
        <color theme="1"/>
        <rFont val="Arial"/>
        <family val="2"/>
      </rPr>
      <t>3</t>
    </r>
    <r>
      <rPr>
        <sz val="11"/>
        <color theme="1"/>
        <rFont val="Arial"/>
        <family val="2"/>
      </rPr>
      <t>/ 
Offered - awaiting response/
Information not recorded</t>
    </r>
    <r>
      <rPr>
        <vertAlign val="superscript"/>
        <sz val="11"/>
        <color theme="1"/>
        <rFont val="Arial"/>
        <family val="2"/>
      </rPr>
      <t>4</t>
    </r>
  </si>
  <si>
    <r>
      <rPr>
        <vertAlign val="superscript"/>
        <sz val="10"/>
        <color theme="1"/>
        <rFont val="Arial"/>
        <family val="2"/>
      </rPr>
      <t>2</t>
    </r>
    <r>
      <rPr>
        <sz val="10"/>
        <color theme="1"/>
        <rFont val="Arial"/>
        <family val="2"/>
      </rPr>
      <t xml:space="preserve"> % profile of Assisting Officer Status has been calculated excluding cases where (i) the offer was not yet made (four or fewer cases), (ii) the complainant had yet to respond and (iii) the extract from the system did not record their response (41 cases)</t>
    </r>
  </si>
  <si>
    <r>
      <rPr>
        <vertAlign val="superscript"/>
        <sz val="10"/>
        <color theme="1"/>
        <rFont val="Arial"/>
        <family val="2"/>
      </rPr>
      <t>3</t>
    </r>
    <r>
      <rPr>
        <sz val="10"/>
        <color theme="1"/>
        <rFont val="Arial"/>
        <family val="2"/>
      </rPr>
      <t xml:space="preserve"> This category was not recorded separately as the number of Service Complaints with assisting officer recorded as not offered was fewer than five. In line with GDPR/ DPA2002 rules, such figures are not released separately.</t>
    </r>
  </si>
  <si>
    <r>
      <rPr>
        <vertAlign val="superscript"/>
        <sz val="10"/>
        <color theme="1"/>
        <rFont val="Arial"/>
        <family val="2"/>
      </rPr>
      <t>4</t>
    </r>
    <r>
      <rPr>
        <sz val="10"/>
        <color theme="1"/>
        <rFont val="Arial"/>
        <family val="2"/>
      </rPr>
      <t xml:space="preserve"> Due to data quality issue, for 41 Service Complaints, information on complainant decision was not recorded in the extract taken from JPA.</t>
    </r>
  </si>
  <si>
    <r>
      <t>% profile of Assisting Officer status</t>
    </r>
    <r>
      <rPr>
        <vertAlign val="superscript"/>
        <sz val="11"/>
        <color theme="1"/>
        <rFont val="Arial"/>
        <family val="2"/>
      </rPr>
      <t>2</t>
    </r>
  </si>
  <si>
    <t>-  where the number of Service Complaints in 2023 is less than 10, the % annual change is not calculated due to robustness issues</t>
  </si>
  <si>
    <t>Table 2.2i: Number of Service Complaints raised by ethnic minority Service personnel, by complaint category, 2019 - 2023</t>
  </si>
  <si>
    <t>Table 2.2h: Number of Service Complaints raised by ethnic white Service personnel, by complaint category, 2019 - 2023</t>
  </si>
  <si>
    <t>Ethnic white</t>
  </si>
  <si>
    <t>Ethnic minority</t>
  </si>
  <si>
    <t>[s] Data has been suppressed to avoid disclosure of personal information. This is because they were fewer than five Service Complaints for ethnic minority pay, pensions and allowances that were ruled admissible in 2023.</t>
  </si>
  <si>
    <r>
      <t>Table 2.8a: Number of admissibility decisions made</t>
    </r>
    <r>
      <rPr>
        <b/>
        <vertAlign val="superscript"/>
        <sz val="11"/>
        <color theme="1"/>
        <rFont val="Arial"/>
        <family val="2"/>
      </rPr>
      <t>1</t>
    </r>
    <r>
      <rPr>
        <b/>
        <sz val="11"/>
        <color theme="1"/>
        <rFont val="Arial"/>
        <family val="2"/>
      </rPr>
      <t>, by complaint category and admissibility decision, 2023</t>
    </r>
  </si>
  <si>
    <r>
      <rPr>
        <vertAlign val="superscript"/>
        <sz val="10"/>
        <color theme="1"/>
        <rFont val="Arial"/>
        <family val="2"/>
      </rPr>
      <t>1</t>
    </r>
    <r>
      <rPr>
        <sz val="10"/>
        <color theme="1"/>
        <rFont val="Arial"/>
        <family val="2"/>
      </rPr>
      <t xml:space="preserve"> Excluding appeals admissibility decisions made</t>
    </r>
  </si>
  <si>
    <r>
      <t>Table 2.8d: Number of RAF admissibility decisions made</t>
    </r>
    <r>
      <rPr>
        <b/>
        <vertAlign val="superscript"/>
        <sz val="11"/>
        <color theme="1"/>
        <rFont val="Arial"/>
        <family val="2"/>
      </rPr>
      <t>1</t>
    </r>
    <r>
      <rPr>
        <b/>
        <sz val="11"/>
        <color theme="1"/>
        <rFont val="Arial"/>
        <family val="2"/>
      </rPr>
      <t>, by complaint category and admissibility decision, 2023</t>
    </r>
  </si>
  <si>
    <r>
      <t>Table 2.8c: Number of Army admissibility decisions made</t>
    </r>
    <r>
      <rPr>
        <b/>
        <vertAlign val="superscript"/>
        <sz val="11"/>
        <color theme="1"/>
        <rFont val="Arial"/>
        <family val="2"/>
      </rPr>
      <t>1</t>
    </r>
    <r>
      <rPr>
        <b/>
        <sz val="11"/>
        <color theme="1"/>
        <rFont val="Arial"/>
        <family val="2"/>
      </rPr>
      <t>, by complaint category and admissibility decision, 2023</t>
    </r>
  </si>
  <si>
    <r>
      <t>Table 2.8b: Number of Royal Navy* admissibility decisions made</t>
    </r>
    <r>
      <rPr>
        <b/>
        <vertAlign val="superscript"/>
        <sz val="11"/>
        <color theme="1"/>
        <rFont val="Arial"/>
        <family val="2"/>
      </rPr>
      <t>1</t>
    </r>
    <r>
      <rPr>
        <b/>
        <sz val="11"/>
        <color theme="1"/>
        <rFont val="Arial"/>
        <family val="2"/>
      </rPr>
      <t>, by complaint category and admissibility decision,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</si>
</sst>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1"/>
      <color theme="1"/>
      <name val="Calibri"/>
      <family val="2"/>
      <scheme val="minor"/>
    </font>
    <font>
      <sz val="11"/>
      <color theme="1"/>
      <name val="Calibri"/>
      <family val="2"/>
      <scheme val="minor"/>
    </font>
    <font>
      <sz val="11"/>
      <color theme="1"/>
      <name val="Arial"/>
      <family val="2"/>
    </font>
    <font>
      <u/>
      <sz val="11"/>
      <color theme="10"/>
      <name val="Calibri"/>
      <family val="2"/>
      <scheme val="minor"/>
    </font>
    <font>
      <u/>
      <sz val="11"/>
      <color theme="10"/>
      <name val="Arial"/>
      <family val="2"/>
    </font>
    <font>
      <b/>
      <sz val="11"/>
      <color theme="1"/>
      <name val="Arial"/>
      <family val="2"/>
    </font>
    <font>
      <sz val="16"/>
      <color theme="1"/>
      <name val="Arial"/>
      <family val="2"/>
    </font>
    <font>
      <b/>
      <sz val="24"/>
      <color theme="1"/>
      <name val="Arial"/>
      <family val="2"/>
    </font>
    <font>
      <sz val="11"/>
      <name val="Arial"/>
      <family val="2"/>
    </font>
    <font>
      <sz val="10"/>
      <name val="Arial"/>
      <family val="2"/>
    </font>
    <font>
      <vertAlign val="superscript"/>
      <sz val="10"/>
      <name val="Arial"/>
      <family val="2"/>
    </font>
    <font>
      <b/>
      <sz val="11"/>
      <name val="Arial"/>
      <family val="2"/>
    </font>
    <font>
      <vertAlign val="superscript"/>
      <sz val="11"/>
      <name val="Arial"/>
      <family val="2"/>
    </font>
    <font>
      <i/>
      <sz val="11"/>
      <name val="Arial"/>
      <family val="2"/>
    </font>
    <font>
      <i/>
      <vertAlign val="superscript"/>
      <sz val="11"/>
      <name val="Arial"/>
      <family val="2"/>
    </font>
    <font>
      <sz val="9"/>
      <name val="Arial"/>
      <family val="2"/>
    </font>
    <font>
      <i/>
      <sz val="11"/>
      <color theme="0" tint="-0.34998626667073579"/>
      <name val="Arial"/>
      <family val="2"/>
    </font>
    <font>
      <i/>
      <vertAlign val="superscript"/>
      <sz val="11"/>
      <color theme="0" tint="-0.34998626667073579"/>
      <name val="Arial"/>
      <family val="2"/>
    </font>
    <font>
      <sz val="11"/>
      <color rgb="FF0070C0"/>
      <name val="Arial"/>
      <family val="2"/>
    </font>
    <font>
      <sz val="10"/>
      <color theme="1"/>
      <name val="Arial"/>
      <family val="2"/>
    </font>
    <font>
      <vertAlign val="superscript"/>
      <sz val="10"/>
      <color theme="1"/>
      <name val="Arial"/>
      <family val="2"/>
    </font>
    <font>
      <vertAlign val="superscript"/>
      <sz val="11"/>
      <color theme="1"/>
      <name val="Arial"/>
      <family val="2"/>
    </font>
    <font>
      <i/>
      <sz val="10"/>
      <color theme="0" tint="-0.34998626667073579"/>
      <name val="Arial"/>
      <family val="2"/>
    </font>
    <font>
      <b/>
      <sz val="11"/>
      <color rgb="FFFF0000"/>
      <name val="Arial"/>
      <family val="2"/>
    </font>
    <font>
      <i/>
      <sz val="11"/>
      <color theme="1"/>
      <name val="Arial"/>
      <family val="2"/>
    </font>
    <font>
      <b/>
      <i/>
      <sz val="11"/>
      <color theme="1"/>
      <name val="Arial"/>
      <family val="2"/>
    </font>
    <font>
      <sz val="11"/>
      <color rgb="FFFF0000"/>
      <name val="Arial"/>
      <family val="2"/>
    </font>
    <font>
      <vertAlign val="superscript"/>
      <sz val="9"/>
      <name val="Arial"/>
      <family val="2"/>
    </font>
    <font>
      <b/>
      <vertAlign val="superscript"/>
      <sz val="11"/>
      <color theme="1"/>
      <name val="Arial"/>
      <family val="2"/>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indexed="64"/>
      </bottom>
      <diagonal/>
    </border>
    <border>
      <left/>
      <right/>
      <top style="thin">
        <color indexed="64"/>
      </top>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top/>
      <bottom style="thin">
        <color indexed="64"/>
      </bottom>
      <diagonal/>
    </border>
    <border>
      <left style="dashed">
        <color indexed="64"/>
      </left>
      <right/>
      <top/>
      <bottom style="thin">
        <color indexed="64"/>
      </bottom>
      <diagonal/>
    </border>
    <border>
      <left style="dashed">
        <color indexed="64"/>
      </left>
      <right/>
      <top/>
      <bottom/>
      <diagonal/>
    </border>
    <border>
      <left style="dashed">
        <color indexed="64"/>
      </left>
      <right/>
      <top style="thin">
        <color indexed="64"/>
      </top>
      <bottom/>
      <diagonal/>
    </border>
    <border>
      <left style="dotted">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top style="thin">
        <color indexed="64"/>
      </top>
      <bottom style="double">
        <color indexed="64"/>
      </bottom>
      <diagonal/>
    </border>
    <border>
      <left/>
      <right/>
      <top style="double">
        <color indexed="64"/>
      </top>
      <bottom/>
      <diagonal/>
    </border>
    <border>
      <left style="hair">
        <color indexed="64"/>
      </left>
      <right style="dotted">
        <color indexed="64"/>
      </right>
      <top/>
      <bottom style="thin">
        <color indexed="64"/>
      </bottom>
      <diagonal/>
    </border>
    <border>
      <left style="hair">
        <color indexed="64"/>
      </left>
      <right style="dotted">
        <color indexed="64"/>
      </right>
      <top/>
      <bottom/>
      <diagonal/>
    </border>
    <border>
      <left style="hair">
        <color indexed="64"/>
      </left>
      <right style="dotted">
        <color indexed="64"/>
      </right>
      <top style="thin">
        <color indexed="64"/>
      </top>
      <bottom/>
      <diagonal/>
    </border>
    <border>
      <left/>
      <right style="hair">
        <color indexed="64"/>
      </right>
      <top style="thin">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dotted">
        <color indexed="64"/>
      </left>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hair">
        <color indexed="64"/>
      </left>
      <right/>
      <top style="thin">
        <color indexed="64"/>
      </top>
      <bottom/>
      <diagonal/>
    </border>
    <border>
      <left style="hair">
        <color indexed="64"/>
      </left>
      <right style="dotted">
        <color indexed="64"/>
      </right>
      <top style="thin">
        <color indexed="64"/>
      </top>
      <bottom style="thin">
        <color indexed="64"/>
      </bottom>
      <diagonal/>
    </border>
    <border>
      <left/>
      <right/>
      <top/>
      <bottom style="double">
        <color indexed="64"/>
      </bottom>
      <diagonal/>
    </border>
    <border>
      <left/>
      <right style="dotted">
        <color indexed="64"/>
      </right>
      <top/>
      <bottom/>
      <diagonal/>
    </border>
    <border>
      <left/>
      <right style="dotted">
        <color indexed="64"/>
      </right>
      <top/>
      <bottom style="hair">
        <color indexed="64"/>
      </bottom>
      <diagonal/>
    </border>
    <border>
      <left/>
      <right/>
      <top/>
      <bottom style="hair">
        <color indexed="64"/>
      </bottom>
      <diagonal/>
    </border>
    <border>
      <left style="hair">
        <color indexed="64"/>
      </left>
      <right/>
      <top/>
      <bottom style="hair">
        <color indexed="64"/>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cellStyleXfs>
  <cellXfs count="415">
    <xf numFmtId="0" fontId="0" fillId="0" borderId="0" xfId="0"/>
    <xf numFmtId="0" fontId="2" fillId="2" borderId="0" xfId="0" applyFont="1" applyFill="1"/>
    <xf numFmtId="0" fontId="4" fillId="2" borderId="0" xfId="2" applyFont="1" applyFill="1"/>
    <xf numFmtId="0" fontId="5" fillId="2" borderId="0" xfId="0" applyFont="1" applyFill="1"/>
    <xf numFmtId="0" fontId="6" fillId="2" borderId="0" xfId="0" applyFont="1" applyFill="1"/>
    <xf numFmtId="0" fontId="7" fillId="2" borderId="0" xfId="0" applyFont="1" applyFill="1"/>
    <xf numFmtId="0" fontId="6" fillId="2" borderId="0" xfId="0" applyFont="1" applyFill="1" applyAlignment="1">
      <alignment wrapText="1"/>
    </xf>
    <xf numFmtId="0" fontId="2" fillId="0" borderId="0" xfId="0" applyFont="1"/>
    <xf numFmtId="0" fontId="2" fillId="0" borderId="0" xfId="0" applyFont="1" applyAlignment="1">
      <alignment horizontal="left"/>
    </xf>
    <xf numFmtId="0" fontId="4" fillId="0" borderId="0" xfId="2" quotePrefix="1" applyFont="1" applyAlignment="1">
      <alignment horizontal="left"/>
    </xf>
    <xf numFmtId="0" fontId="4" fillId="0" borderId="0" xfId="2" applyFont="1" applyAlignment="1">
      <alignment horizontal="left"/>
    </xf>
    <xf numFmtId="0" fontId="5" fillId="0" borderId="0" xfId="0" applyFont="1" applyAlignment="1">
      <alignment horizontal="left"/>
    </xf>
    <xf numFmtId="0" fontId="4" fillId="0" borderId="0" xfId="2" quotePrefix="1" applyFont="1" applyFill="1" applyAlignment="1">
      <alignment horizontal="left"/>
    </xf>
    <xf numFmtId="0" fontId="5" fillId="0" borderId="0" xfId="0" quotePrefix="1" applyFont="1" applyAlignment="1">
      <alignment horizontal="left"/>
    </xf>
    <xf numFmtId="0" fontId="4" fillId="0" borderId="0" xfId="2" applyFont="1" applyFill="1" applyAlignment="1">
      <alignment horizontal="left"/>
    </xf>
    <xf numFmtId="0" fontId="5" fillId="0" borderId="1" xfId="0" applyFont="1" applyBorder="1"/>
    <xf numFmtId="0" fontId="5" fillId="0" borderId="1" xfId="0" applyFont="1" applyBorder="1" applyAlignment="1">
      <alignment horizontal="left"/>
    </xf>
    <xf numFmtId="0" fontId="8" fillId="0" borderId="0" xfId="0" applyFont="1"/>
    <xf numFmtId="0" fontId="8" fillId="0" borderId="0" xfId="0" applyFont="1" applyAlignment="1">
      <alignment horizontal="right"/>
    </xf>
    <xf numFmtId="0" fontId="9" fillId="0" borderId="0" xfId="0" applyFont="1"/>
    <xf numFmtId="0" fontId="9" fillId="0" borderId="0" xfId="0" applyFont="1" applyAlignment="1">
      <alignment horizontal="left" wrapText="1"/>
    </xf>
    <xf numFmtId="0" fontId="9" fillId="0" borderId="0" xfId="0" applyFont="1" applyAlignment="1">
      <alignment vertical="top"/>
    </xf>
    <xf numFmtId="9" fontId="11" fillId="0" borderId="3" xfId="1" applyFont="1" applyBorder="1" applyAlignment="1">
      <alignment horizontal="right" vertical="center"/>
    </xf>
    <xf numFmtId="3" fontId="11" fillId="0" borderId="4" xfId="0" applyNumberFormat="1" applyFont="1" applyBorder="1" applyAlignment="1">
      <alignment horizontal="right"/>
    </xf>
    <xf numFmtId="0" fontId="11" fillId="0" borderId="1" xfId="0" applyFont="1" applyBorder="1" applyAlignment="1">
      <alignment horizontal="left" vertical="center" wrapText="1"/>
    </xf>
    <xf numFmtId="164" fontId="12" fillId="0" borderId="0" xfId="0" applyNumberFormat="1" applyFont="1" applyAlignment="1">
      <alignment horizontal="left"/>
    </xf>
    <xf numFmtId="9" fontId="11" fillId="0" borderId="3" xfId="1" applyFont="1" applyBorder="1" applyAlignment="1">
      <alignment vertical="center"/>
    </xf>
    <xf numFmtId="9" fontId="13" fillId="0" borderId="5" xfId="1" applyFont="1" applyBorder="1" applyAlignment="1">
      <alignment horizontal="right" vertical="center"/>
    </xf>
    <xf numFmtId="3" fontId="13" fillId="0" borderId="0" xfId="0" applyNumberFormat="1" applyFont="1" applyAlignment="1">
      <alignment horizontal="right"/>
    </xf>
    <xf numFmtId="0" fontId="13" fillId="0" borderId="1" xfId="0" applyFont="1" applyBorder="1" applyAlignment="1">
      <alignment horizontal="left" vertical="center" indent="2"/>
    </xf>
    <xf numFmtId="9" fontId="13" fillId="0" borderId="5" xfId="1" applyFont="1" applyBorder="1" applyAlignment="1">
      <alignment vertical="center"/>
    </xf>
    <xf numFmtId="0" fontId="13" fillId="0" borderId="0" xfId="0" applyFont="1" applyAlignment="1">
      <alignment horizontal="left" vertical="center" indent="2"/>
    </xf>
    <xf numFmtId="3" fontId="13" fillId="0" borderId="0" xfId="0" applyNumberFormat="1" applyFont="1" applyAlignment="1">
      <alignment horizontal="right" vertical="center"/>
    </xf>
    <xf numFmtId="0" fontId="13" fillId="0" borderId="0" xfId="0" applyFont="1" applyAlignment="1">
      <alignment horizontal="left" vertical="center" wrapText="1" indent="2"/>
    </xf>
    <xf numFmtId="9" fontId="8" fillId="0" borderId="5" xfId="1" applyFont="1" applyBorder="1" applyAlignment="1">
      <alignment horizontal="right" vertical="center"/>
    </xf>
    <xf numFmtId="0" fontId="8" fillId="0" borderId="0" xfId="0" applyFont="1" applyAlignment="1">
      <alignment vertical="center"/>
    </xf>
    <xf numFmtId="9" fontId="8" fillId="0" borderId="5" xfId="1" applyFont="1" applyBorder="1" applyAlignment="1">
      <alignment vertical="center"/>
    </xf>
    <xf numFmtId="9" fontId="11" fillId="0" borderId="5" xfId="1" applyFont="1" applyBorder="1" applyAlignment="1">
      <alignment horizontal="right" vertical="center"/>
    </xf>
    <xf numFmtId="3" fontId="11" fillId="0" borderId="0" xfId="0" applyNumberFormat="1" applyFont="1" applyAlignment="1">
      <alignment horizontal="right"/>
    </xf>
    <xf numFmtId="3" fontId="11" fillId="0" borderId="0" xfId="0" applyNumberFormat="1" applyFont="1" applyAlignment="1">
      <alignment horizontal="right" vertical="center"/>
    </xf>
    <xf numFmtId="0" fontId="11" fillId="0" borderId="0" xfId="0" applyFont="1" applyAlignment="1">
      <alignment vertical="center"/>
    </xf>
    <xf numFmtId="9" fontId="11" fillId="0" borderId="5" xfId="1" applyFont="1" applyBorder="1" applyAlignment="1">
      <alignment vertical="center"/>
    </xf>
    <xf numFmtId="3" fontId="8" fillId="0" borderId="0" xfId="0" applyNumberFormat="1" applyFont="1" applyAlignment="1">
      <alignment horizontal="right"/>
    </xf>
    <xf numFmtId="9" fontId="16" fillId="0" borderId="5" xfId="1" applyFont="1" applyFill="1" applyBorder="1" applyAlignment="1">
      <alignment horizontal="right" vertical="center"/>
    </xf>
    <xf numFmtId="3" fontId="16" fillId="0" borderId="0" xfId="0" applyNumberFormat="1" applyFont="1" applyAlignment="1">
      <alignment horizontal="right" vertical="center"/>
    </xf>
    <xf numFmtId="0" fontId="16" fillId="0" borderId="0" xfId="0" applyFont="1" applyAlignment="1">
      <alignment horizontal="left" vertical="center" indent="4"/>
    </xf>
    <xf numFmtId="9" fontId="16" fillId="0" borderId="5" xfId="1" applyFont="1" applyFill="1" applyBorder="1" applyAlignment="1">
      <alignment vertical="center"/>
    </xf>
    <xf numFmtId="3" fontId="8" fillId="0" borderId="0" xfId="0" applyNumberFormat="1" applyFont="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0" xfId="0" applyFont="1" applyAlignment="1">
      <alignment vertical="center" wrapText="1"/>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xf numFmtId="0" fontId="8" fillId="0" borderId="4" xfId="0" applyFont="1" applyBorder="1" applyAlignment="1">
      <alignment vertical="center" wrapText="1"/>
    </xf>
    <xf numFmtId="0" fontId="8" fillId="0" borderId="1" xfId="0" applyFont="1" applyBorder="1" applyAlignment="1">
      <alignment horizontal="right"/>
    </xf>
    <xf numFmtId="0" fontId="8" fillId="0" borderId="1" xfId="0" applyFont="1" applyBorder="1"/>
    <xf numFmtId="0" fontId="18" fillId="0" borderId="0" xfId="0" applyFont="1"/>
    <xf numFmtId="0" fontId="19" fillId="0" borderId="0" xfId="0" applyFont="1"/>
    <xf numFmtId="9" fontId="19" fillId="0" borderId="0" xfId="1" applyFont="1" applyBorder="1" applyAlignment="1">
      <alignment horizontal="right"/>
    </xf>
    <xf numFmtId="0" fontId="19" fillId="0" borderId="0" xfId="0" applyFont="1" applyAlignment="1">
      <alignment horizontal="left"/>
    </xf>
    <xf numFmtId="0" fontId="19" fillId="0" borderId="0" xfId="0" quotePrefix="1" applyFont="1" applyAlignment="1">
      <alignment horizontal="left"/>
    </xf>
    <xf numFmtId="9" fontId="19" fillId="0" borderId="6" xfId="1" applyFont="1" applyBorder="1" applyAlignment="1">
      <alignment horizontal="right"/>
    </xf>
    <xf numFmtId="9" fontId="19" fillId="0" borderId="7" xfId="1" applyFont="1" applyBorder="1" applyAlignment="1">
      <alignment horizontal="right"/>
    </xf>
    <xf numFmtId="0" fontId="19" fillId="0" borderId="7" xfId="0" applyFont="1" applyBorder="1" applyAlignment="1">
      <alignment horizontal="left"/>
    </xf>
    <xf numFmtId="1" fontId="5" fillId="0" borderId="8" xfId="0" applyNumberFormat="1" applyFont="1" applyBorder="1" applyAlignment="1">
      <alignment horizontal="right"/>
    </xf>
    <xf numFmtId="0" fontId="5" fillId="0" borderId="1" xfId="0" applyFont="1" applyBorder="1" applyAlignment="1">
      <alignment horizontal="right"/>
    </xf>
    <xf numFmtId="1" fontId="2" fillId="0" borderId="5" xfId="0" applyNumberFormat="1" applyFont="1" applyBorder="1" applyAlignment="1">
      <alignment horizontal="right"/>
    </xf>
    <xf numFmtId="0" fontId="2" fillId="0" borderId="0" xfId="0" applyFont="1" applyAlignment="1">
      <alignment horizontal="right"/>
    </xf>
    <xf numFmtId="0" fontId="2" fillId="0" borderId="3" xfId="0" applyFont="1" applyBorder="1" applyAlignment="1">
      <alignment horizontal="right" wrapText="1"/>
    </xf>
    <xf numFmtId="0" fontId="2" fillId="0" borderId="4" xfId="0" applyFont="1" applyBorder="1" applyAlignment="1">
      <alignment horizontal="right" wrapText="1"/>
    </xf>
    <xf numFmtId="0" fontId="2" fillId="0" borderId="4" xfId="0" applyFont="1" applyBorder="1" applyAlignment="1">
      <alignment wrapText="1"/>
    </xf>
    <xf numFmtId="0" fontId="2" fillId="0" borderId="1" xfId="0" applyFont="1" applyBorder="1"/>
    <xf numFmtId="0" fontId="5" fillId="0" borderId="0" xfId="0" applyFont="1"/>
    <xf numFmtId="9" fontId="22" fillId="0" borderId="0" xfId="1" applyFont="1" applyBorder="1" applyAlignment="1">
      <alignment horizontal="right"/>
    </xf>
    <xf numFmtId="1" fontId="5" fillId="0" borderId="1" xfId="0" applyNumberFormat="1" applyFont="1" applyBorder="1" applyAlignment="1">
      <alignment horizontal="right"/>
    </xf>
    <xf numFmtId="1" fontId="2" fillId="0" borderId="0" xfId="0" applyNumberFormat="1" applyFont="1" applyAlignment="1">
      <alignment horizontal="right"/>
    </xf>
    <xf numFmtId="0" fontId="18" fillId="0" borderId="0" xfId="0" applyFont="1" applyAlignment="1">
      <alignment wrapText="1"/>
    </xf>
    <xf numFmtId="9" fontId="18" fillId="0" borderId="0" xfId="1" applyFont="1"/>
    <xf numFmtId="165" fontId="2" fillId="0" borderId="0" xfId="0" applyNumberFormat="1" applyFont="1"/>
    <xf numFmtId="0" fontId="11" fillId="0" borderId="0" xfId="0" applyFont="1"/>
    <xf numFmtId="0" fontId="2" fillId="0" borderId="0" xfId="0" applyFont="1" applyAlignment="1">
      <alignment vertical="center"/>
    </xf>
    <xf numFmtId="1" fontId="5" fillId="0" borderId="3" xfId="0" applyNumberFormat="1" applyFont="1" applyBorder="1" applyAlignment="1">
      <alignment horizontal="right" vertical="center"/>
    </xf>
    <xf numFmtId="1" fontId="5" fillId="0" borderId="4" xfId="0" applyNumberFormat="1" applyFont="1" applyBorder="1" applyAlignment="1">
      <alignment horizontal="right" vertical="center"/>
    </xf>
    <xf numFmtId="0" fontId="5" fillId="0" borderId="4" xfId="0" applyFont="1" applyBorder="1" applyAlignment="1">
      <alignment horizontal="left" vertical="center" wrapText="1"/>
    </xf>
    <xf numFmtId="1" fontId="2" fillId="0" borderId="5" xfId="0" applyNumberFormat="1" applyFont="1" applyBorder="1" applyAlignment="1">
      <alignment horizontal="right" vertical="center"/>
    </xf>
    <xf numFmtId="1" fontId="2" fillId="0" borderId="0" xfId="0" applyNumberFormat="1" applyFont="1" applyAlignment="1">
      <alignment horizontal="right" vertical="center"/>
    </xf>
    <xf numFmtId="0" fontId="2" fillId="0" borderId="0" xfId="0" applyFont="1" applyAlignment="1">
      <alignment horizontal="left" vertical="center" wrapText="1"/>
    </xf>
    <xf numFmtId="0" fontId="2" fillId="0" borderId="0" xfId="0" applyFont="1" applyAlignment="1">
      <alignment wrapText="1"/>
    </xf>
    <xf numFmtId="165" fontId="2" fillId="0" borderId="1" xfId="0" applyNumberFormat="1" applyFont="1" applyBorder="1"/>
    <xf numFmtId="0" fontId="23" fillId="0" borderId="0" xfId="0" applyFont="1"/>
    <xf numFmtId="165" fontId="5" fillId="0" borderId="3" xfId="0" applyNumberFormat="1" applyFont="1" applyBorder="1" applyAlignment="1">
      <alignment horizontal="right" vertical="center"/>
    </xf>
    <xf numFmtId="165" fontId="5" fillId="0" borderId="4" xfId="0" applyNumberFormat="1" applyFont="1" applyBorder="1" applyAlignment="1">
      <alignment horizontal="right" vertical="center"/>
    </xf>
    <xf numFmtId="165" fontId="2" fillId="0" borderId="5" xfId="0" applyNumberFormat="1" applyFont="1" applyBorder="1" applyAlignment="1">
      <alignment horizontal="right" vertical="center"/>
    </xf>
    <xf numFmtId="165" fontId="2" fillId="0" borderId="0" xfId="0" applyNumberFormat="1" applyFont="1" applyAlignment="1">
      <alignment horizontal="right" vertical="center"/>
    </xf>
    <xf numFmtId="0" fontId="5" fillId="0" borderId="0" xfId="0" applyFont="1" applyAlignment="1">
      <alignment horizontal="left" vertical="center" wrapText="1"/>
    </xf>
    <xf numFmtId="165" fontId="16" fillId="0" borderId="5" xfId="0" applyNumberFormat="1" applyFont="1" applyBorder="1" applyAlignment="1">
      <alignment horizontal="right" vertical="center"/>
    </xf>
    <xf numFmtId="165" fontId="16" fillId="0" borderId="0" xfId="0" applyNumberFormat="1" applyFont="1" applyAlignment="1">
      <alignment horizontal="right" vertical="center"/>
    </xf>
    <xf numFmtId="0" fontId="16" fillId="0" borderId="0" xfId="0" applyFont="1" applyAlignment="1">
      <alignment horizontal="left" vertical="center" wrapText="1" indent="4"/>
    </xf>
    <xf numFmtId="0" fontId="16" fillId="0" borderId="0" xfId="0" applyFont="1" applyAlignment="1">
      <alignment horizontal="left" vertical="center" wrapText="1" indent="2"/>
    </xf>
    <xf numFmtId="0" fontId="2" fillId="0" borderId="5" xfId="0" applyFont="1" applyBorder="1" applyAlignment="1">
      <alignment horizontal="right" wrapText="1"/>
    </xf>
    <xf numFmtId="0" fontId="2" fillId="0" borderId="0" xfId="0" applyFont="1" applyAlignment="1">
      <alignment horizontal="right" wrapText="1"/>
    </xf>
    <xf numFmtId="0" fontId="5" fillId="0" borderId="0" xfId="0" applyFont="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165" fontId="5" fillId="0" borderId="0" xfId="0" applyNumberFormat="1" applyFont="1" applyAlignment="1">
      <alignment horizontal="right"/>
    </xf>
    <xf numFmtId="165" fontId="5" fillId="0" borderId="8" xfId="0" applyNumberFormat="1" applyFont="1" applyBorder="1" applyAlignment="1">
      <alignment horizontal="right"/>
    </xf>
    <xf numFmtId="165" fontId="5" fillId="0" borderId="1" xfId="0" applyNumberFormat="1" applyFont="1" applyBorder="1" applyAlignment="1">
      <alignment horizontal="right"/>
    </xf>
    <xf numFmtId="165" fontId="2" fillId="0" borderId="5" xfId="0" applyNumberFormat="1" applyFont="1" applyBorder="1" applyAlignment="1">
      <alignment horizontal="right"/>
    </xf>
    <xf numFmtId="165" fontId="2" fillId="0" borderId="0" xfId="0" applyNumberFormat="1" applyFont="1" applyAlignment="1">
      <alignment horizontal="right"/>
    </xf>
    <xf numFmtId="2" fontId="2" fillId="0" borderId="0" xfId="0" applyNumberFormat="1" applyFont="1"/>
    <xf numFmtId="165" fontId="5" fillId="0" borderId="9" xfId="0" applyNumberFormat="1" applyFont="1" applyBorder="1" applyAlignment="1">
      <alignment horizontal="right"/>
    </xf>
    <xf numFmtId="165" fontId="2" fillId="0" borderId="10" xfId="0" applyNumberFormat="1" applyFont="1" applyBorder="1" applyAlignment="1">
      <alignment horizontal="right"/>
    </xf>
    <xf numFmtId="165" fontId="2" fillId="0" borderId="11" xfId="0" applyNumberFormat="1" applyFont="1" applyBorder="1" applyAlignment="1">
      <alignment horizontal="right"/>
    </xf>
    <xf numFmtId="165" fontId="5" fillId="0" borderId="5" xfId="0" applyNumberFormat="1" applyFont="1" applyBorder="1" applyAlignment="1">
      <alignment horizontal="right"/>
    </xf>
    <xf numFmtId="165" fontId="5" fillId="0" borderId="12" xfId="0" applyNumberFormat="1" applyFont="1" applyBorder="1" applyAlignment="1">
      <alignment horizontal="right"/>
    </xf>
    <xf numFmtId="0" fontId="19" fillId="0" borderId="0" xfId="0" applyFont="1" applyAlignment="1">
      <alignment vertical="center"/>
    </xf>
    <xf numFmtId="3" fontId="2" fillId="0" borderId="0" xfId="0" applyNumberFormat="1" applyFont="1"/>
    <xf numFmtId="3" fontId="5" fillId="0" borderId="13" xfId="0" applyNumberFormat="1" applyFont="1" applyBorder="1"/>
    <xf numFmtId="3" fontId="5" fillId="0" borderId="1" xfId="0" applyNumberFormat="1" applyFont="1" applyBorder="1"/>
    <xf numFmtId="0" fontId="5" fillId="0" borderId="1" xfId="0" applyFont="1" applyBorder="1" applyAlignment="1">
      <alignment vertical="center" wrapText="1"/>
    </xf>
    <xf numFmtId="3" fontId="2" fillId="0" borderId="13" xfId="0" applyNumberFormat="1" applyFont="1" applyBorder="1"/>
    <xf numFmtId="3" fontId="2" fillId="0" borderId="1" xfId="0" applyNumberFormat="1" applyFont="1" applyBorder="1"/>
    <xf numFmtId="0" fontId="2" fillId="0" borderId="1" xfId="0" applyFont="1" applyBorder="1" applyAlignment="1">
      <alignment vertical="center" wrapText="1"/>
    </xf>
    <xf numFmtId="3" fontId="2" fillId="0" borderId="14" xfId="0" applyNumberFormat="1" applyFont="1" applyBorder="1"/>
    <xf numFmtId="0" fontId="2" fillId="0" borderId="0" xfId="0" applyFont="1" applyAlignment="1">
      <alignment vertical="center" wrapText="1"/>
    </xf>
    <xf numFmtId="0" fontId="2" fillId="0" borderId="4" xfId="0" applyFont="1" applyBorder="1" applyAlignment="1">
      <alignment vertical="center" wrapText="1"/>
    </xf>
    <xf numFmtId="0" fontId="19" fillId="0" borderId="0" xfId="0" applyFont="1" applyAlignment="1">
      <alignment vertical="top" wrapText="1"/>
    </xf>
    <xf numFmtId="9" fontId="2" fillId="0" borderId="0" xfId="1" applyFont="1" applyBorder="1"/>
    <xf numFmtId="3" fontId="2" fillId="0" borderId="0" xfId="0" applyNumberFormat="1" applyFont="1" applyAlignment="1">
      <alignment horizontal="right"/>
    </xf>
    <xf numFmtId="3" fontId="24" fillId="0" borderId="0" xfId="0" applyNumberFormat="1" applyFont="1" applyAlignment="1">
      <alignment horizontal="right"/>
    </xf>
    <xf numFmtId="9" fontId="5" fillId="0" borderId="1" xfId="1" applyFont="1" applyBorder="1"/>
    <xf numFmtId="3" fontId="5" fillId="0" borderId="1" xfId="0" applyNumberFormat="1" applyFont="1" applyBorder="1" applyAlignment="1">
      <alignment horizontal="right"/>
    </xf>
    <xf numFmtId="3" fontId="5" fillId="0" borderId="16" xfId="0" applyNumberFormat="1" applyFont="1" applyBorder="1"/>
    <xf numFmtId="3" fontId="25" fillId="0" borderId="1" xfId="0" applyNumberFormat="1" applyFont="1" applyBorder="1" applyAlignment="1">
      <alignment horizontal="right"/>
    </xf>
    <xf numFmtId="9" fontId="2" fillId="0" borderId="1" xfId="1" applyFont="1" applyFill="1" applyBorder="1" applyAlignment="1">
      <alignment horizontal="right"/>
    </xf>
    <xf numFmtId="3" fontId="2" fillId="0" borderId="1" xfId="0" applyNumberFormat="1" applyFont="1" applyBorder="1" applyAlignment="1">
      <alignment horizontal="right"/>
    </xf>
    <xf numFmtId="3" fontId="2" fillId="0" borderId="16" xfId="0" applyNumberFormat="1" applyFont="1" applyBorder="1"/>
    <xf numFmtId="3" fontId="24" fillId="0" borderId="1" xfId="0" applyNumberFormat="1" applyFont="1" applyBorder="1" applyAlignment="1">
      <alignment horizontal="right"/>
    </xf>
    <xf numFmtId="9" fontId="2" fillId="0" borderId="0" xfId="1" applyFont="1" applyFill="1" applyBorder="1" applyAlignment="1">
      <alignment horizontal="right"/>
    </xf>
    <xf numFmtId="3" fontId="2" fillId="0" borderId="17" xfId="0" applyNumberFormat="1" applyFont="1" applyBorder="1"/>
    <xf numFmtId="3" fontId="24" fillId="0" borderId="0" xfId="0" applyNumberFormat="1" applyFont="1"/>
    <xf numFmtId="9" fontId="2" fillId="0" borderId="4" xfId="1" applyFont="1" applyFill="1" applyBorder="1" applyAlignment="1">
      <alignment horizontal="right" vertical="center" wrapText="1"/>
    </xf>
    <xf numFmtId="0" fontId="2" fillId="0" borderId="3" xfId="0" applyFont="1" applyBorder="1" applyAlignment="1">
      <alignment horizontal="right" vertical="center" wrapText="1"/>
    </xf>
    <xf numFmtId="0" fontId="2" fillId="0" borderId="18" xfId="0" applyFont="1" applyBorder="1" applyAlignment="1">
      <alignment horizontal="right" vertical="center" wrapText="1"/>
    </xf>
    <xf numFmtId="0" fontId="2" fillId="0" borderId="4" xfId="0" applyFont="1" applyBorder="1" applyAlignment="1">
      <alignment horizontal="right" vertical="center" wrapText="1"/>
    </xf>
    <xf numFmtId="0" fontId="24" fillId="0" borderId="4" xfId="0" applyFont="1" applyBorder="1" applyAlignment="1">
      <alignment horizontal="right" vertical="center" wrapText="1"/>
    </xf>
    <xf numFmtId="0" fontId="2" fillId="0" borderId="4" xfId="0" applyFont="1" applyBorder="1" applyAlignment="1">
      <alignment vertical="center"/>
    </xf>
    <xf numFmtId="9" fontId="2" fillId="0" borderId="1" xfId="1" applyFont="1" applyFill="1" applyBorder="1"/>
    <xf numFmtId="9" fontId="2" fillId="0" borderId="0" xfId="1" applyFont="1" applyFill="1" applyBorder="1"/>
    <xf numFmtId="9" fontId="11" fillId="0" borderId="8" xfId="1" applyFont="1" applyBorder="1" applyAlignment="1">
      <alignment horizontal="right"/>
    </xf>
    <xf numFmtId="3" fontId="11" fillId="0" borderId="1" xfId="0" applyNumberFormat="1" applyFont="1" applyBorder="1" applyAlignment="1">
      <alignment horizontal="right"/>
    </xf>
    <xf numFmtId="3" fontId="11" fillId="0" borderId="1" xfId="0" applyNumberFormat="1" applyFont="1" applyBorder="1"/>
    <xf numFmtId="0" fontId="11" fillId="0" borderId="1" xfId="0" applyFont="1" applyBorder="1" applyAlignment="1">
      <alignment horizontal="left"/>
    </xf>
    <xf numFmtId="9" fontId="8" fillId="0" borderId="8" xfId="1" applyFont="1" applyBorder="1" applyAlignment="1">
      <alignment horizontal="right"/>
    </xf>
    <xf numFmtId="3" fontId="8" fillId="0" borderId="1" xfId="0" applyNumberFormat="1" applyFont="1" applyBorder="1"/>
    <xf numFmtId="0" fontId="2" fillId="0" borderId="1" xfId="0" applyFont="1" applyBorder="1" applyAlignment="1">
      <alignment horizontal="left"/>
    </xf>
    <xf numFmtId="0" fontId="8" fillId="0" borderId="1" xfId="0" applyFont="1" applyBorder="1" applyAlignment="1">
      <alignment horizontal="left"/>
    </xf>
    <xf numFmtId="9" fontId="8" fillId="0" borderId="5" xfId="1" applyFont="1" applyBorder="1" applyAlignment="1">
      <alignment horizontal="right"/>
    </xf>
    <xf numFmtId="3" fontId="8" fillId="0" borderId="0" xfId="0" applyNumberFormat="1" applyFont="1"/>
    <xf numFmtId="0" fontId="8" fillId="0" borderId="0" xfId="0" applyFont="1" applyAlignment="1">
      <alignment horizontal="left"/>
    </xf>
    <xf numFmtId="9" fontId="8" fillId="0" borderId="5" xfId="1" applyFont="1" applyBorder="1" applyAlignment="1">
      <alignment horizontal="right" vertical="center" wrapText="1"/>
    </xf>
    <xf numFmtId="3" fontId="8" fillId="0" borderId="0" xfId="0" applyNumberFormat="1" applyFont="1" applyAlignment="1">
      <alignment horizontal="right" wrapText="1"/>
    </xf>
    <xf numFmtId="0" fontId="2" fillId="0" borderId="0" xfId="0" applyFont="1" applyAlignment="1">
      <alignment horizontal="right" vertical="center"/>
    </xf>
    <xf numFmtId="0" fontId="8" fillId="0" borderId="0" xfId="0" applyFont="1" applyAlignment="1">
      <alignment horizontal="left" vertical="center"/>
    </xf>
    <xf numFmtId="0" fontId="8" fillId="0" borderId="1" xfId="0" applyFont="1" applyBorder="1" applyAlignment="1">
      <alignment horizontal="right" wrapText="1"/>
    </xf>
    <xf numFmtId="0" fontId="2" fillId="0" borderId="4" xfId="0" applyFont="1" applyBorder="1" applyAlignment="1">
      <alignment horizontal="right" vertical="center"/>
    </xf>
    <xf numFmtId="9" fontId="11" fillId="0" borderId="8" xfId="1" applyFont="1" applyBorder="1"/>
    <xf numFmtId="9" fontId="8" fillId="0" borderId="8" xfId="1" applyFont="1" applyBorder="1"/>
    <xf numFmtId="9" fontId="8" fillId="0" borderId="5" xfId="1" applyFont="1" applyBorder="1"/>
    <xf numFmtId="0" fontId="26" fillId="0" borderId="0" xfId="0" applyFont="1"/>
    <xf numFmtId="9" fontId="8" fillId="0" borderId="0" xfId="1" applyFont="1" applyBorder="1"/>
    <xf numFmtId="3" fontId="0" fillId="0" borderId="0" xfId="0" applyNumberFormat="1"/>
    <xf numFmtId="9" fontId="5" fillId="0" borderId="0" xfId="1" applyFont="1" applyFill="1" applyBorder="1" applyAlignment="1">
      <alignment horizontal="right"/>
    </xf>
    <xf numFmtId="3" fontId="2" fillId="0" borderId="20" xfId="0" applyNumberFormat="1" applyFont="1" applyBorder="1" applyAlignment="1">
      <alignment horizontal="right"/>
    </xf>
    <xf numFmtId="3" fontId="2" fillId="0" borderId="7" xfId="0" applyNumberFormat="1" applyFont="1" applyBorder="1" applyAlignment="1">
      <alignment horizontal="right"/>
    </xf>
    <xf numFmtId="0" fontId="2" fillId="0" borderId="7" xfId="0" applyFont="1" applyBorder="1" applyAlignment="1">
      <alignment horizontal="left" wrapText="1"/>
    </xf>
    <xf numFmtId="3" fontId="2" fillId="0" borderId="14" xfId="0" applyNumberFormat="1" applyFont="1" applyBorder="1" applyAlignment="1">
      <alignment horizontal="right"/>
    </xf>
    <xf numFmtId="0" fontId="2" fillId="0" borderId="15" xfId="0" applyFont="1" applyBorder="1" applyAlignment="1">
      <alignment horizontal="right" vertical="center" wrapText="1"/>
    </xf>
    <xf numFmtId="165" fontId="2" fillId="0" borderId="4" xfId="0" applyNumberFormat="1" applyFont="1" applyBorder="1" applyAlignment="1">
      <alignment horizontal="right" vertical="center" wrapText="1"/>
    </xf>
    <xf numFmtId="9" fontId="0" fillId="0" borderId="0" xfId="1" applyFont="1"/>
    <xf numFmtId="4" fontId="0" fillId="0" borderId="0" xfId="0" applyNumberFormat="1"/>
    <xf numFmtId="9" fontId="5" fillId="0" borderId="21" xfId="1" applyFont="1" applyFill="1" applyBorder="1" applyAlignment="1">
      <alignment horizontal="right"/>
    </xf>
    <xf numFmtId="0" fontId="5" fillId="0" borderId="21" xfId="0" applyFont="1" applyBorder="1" applyAlignment="1">
      <alignment horizontal="left" wrapText="1"/>
    </xf>
    <xf numFmtId="0" fontId="0" fillId="0" borderId="0" xfId="0" applyAlignment="1">
      <alignment wrapText="1"/>
    </xf>
    <xf numFmtId="9" fontId="2" fillId="0" borderId="0" xfId="1" applyFont="1" applyBorder="1" applyAlignment="1">
      <alignment horizontal="center"/>
    </xf>
    <xf numFmtId="9" fontId="5" fillId="0" borderId="1" xfId="1" applyFont="1" applyBorder="1" applyAlignment="1">
      <alignment horizontal="center"/>
    </xf>
    <xf numFmtId="3" fontId="5" fillId="0" borderId="22" xfId="0" applyNumberFormat="1" applyFont="1" applyBorder="1"/>
    <xf numFmtId="9" fontId="2" fillId="0" borderId="1" xfId="1" applyFont="1" applyBorder="1" applyAlignment="1">
      <alignment horizontal="center"/>
    </xf>
    <xf numFmtId="3" fontId="2" fillId="0" borderId="22" xfId="0" applyNumberFormat="1" applyFont="1" applyBorder="1"/>
    <xf numFmtId="3" fontId="2" fillId="0" borderId="23" xfId="0" applyNumberFormat="1" applyFont="1" applyBorder="1"/>
    <xf numFmtId="0" fontId="2" fillId="0" borderId="1" xfId="0" applyFont="1" applyBorder="1" applyAlignment="1">
      <alignment horizontal="right" vertical="center" wrapText="1"/>
    </xf>
    <xf numFmtId="0" fontId="19" fillId="0" borderId="0" xfId="0" applyFont="1" applyAlignment="1">
      <alignment horizontal="left" vertical="center"/>
    </xf>
    <xf numFmtId="9" fontId="2" fillId="0" borderId="0" xfId="1" applyFont="1" applyBorder="1" applyAlignment="1">
      <alignment horizontal="right" vertical="center"/>
    </xf>
    <xf numFmtId="9" fontId="5" fillId="0" borderId="26" xfId="1" applyFont="1" applyBorder="1" applyAlignment="1">
      <alignment horizontal="right" vertical="center"/>
    </xf>
    <xf numFmtId="9" fontId="5" fillId="0" borderId="27" xfId="1" applyFont="1" applyBorder="1" applyAlignment="1">
      <alignment horizontal="right" vertical="center"/>
    </xf>
    <xf numFmtId="9" fontId="2" fillId="0" borderId="26" xfId="1" applyFont="1" applyBorder="1" applyAlignment="1">
      <alignment horizontal="right" vertical="center"/>
    </xf>
    <xf numFmtId="9" fontId="2" fillId="0" borderId="28" xfId="1" applyFont="1" applyBorder="1" applyAlignment="1">
      <alignment horizontal="right" vertical="center"/>
    </xf>
    <xf numFmtId="3" fontId="5" fillId="0" borderId="29" xfId="0" applyNumberFormat="1" applyFont="1" applyBorder="1"/>
    <xf numFmtId="1" fontId="2" fillId="0" borderId="26" xfId="0" applyNumberFormat="1" applyFont="1" applyBorder="1" applyAlignment="1">
      <alignment horizontal="right" vertical="center"/>
    </xf>
    <xf numFmtId="0" fontId="2" fillId="0" borderId="26" xfId="0" applyFont="1" applyBorder="1" applyAlignment="1" applyProtection="1">
      <alignment horizontal="left" vertical="center" wrapText="1"/>
      <protection locked="0"/>
    </xf>
    <xf numFmtId="9" fontId="5" fillId="0" borderId="14" xfId="1" applyFont="1" applyBorder="1" applyAlignment="1">
      <alignment horizontal="right" vertical="center"/>
    </xf>
    <xf numFmtId="3" fontId="2" fillId="0" borderId="0" xfId="0" applyNumberFormat="1" applyFont="1" applyAlignment="1">
      <alignment horizontal="right" vertical="center"/>
    </xf>
    <xf numFmtId="1" fontId="2" fillId="0" borderId="0" xfId="1" applyNumberFormat="1" applyFont="1" applyFill="1" applyBorder="1" applyAlignment="1">
      <alignment horizontal="right" vertical="center"/>
    </xf>
    <xf numFmtId="1" fontId="2" fillId="0" borderId="0" xfId="1" applyNumberFormat="1" applyFont="1" applyFill="1" applyAlignment="1">
      <alignment horizontal="right" vertical="center"/>
    </xf>
    <xf numFmtId="9" fontId="5" fillId="0" borderId="30" xfId="1" applyFont="1" applyBorder="1" applyAlignment="1">
      <alignment horizontal="right" vertical="center"/>
    </xf>
    <xf numFmtId="0" fontId="2" fillId="0" borderId="2" xfId="0" applyFont="1" applyBorder="1" applyAlignment="1">
      <alignment horizontal="right"/>
    </xf>
    <xf numFmtId="0" fontId="2" fillId="0" borderId="4" xfId="0" applyFont="1" applyBorder="1" applyAlignment="1">
      <alignment horizontal="right"/>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9" fontId="11" fillId="0" borderId="28" xfId="1" applyFont="1" applyFill="1" applyBorder="1"/>
    <xf numFmtId="0" fontId="11" fillId="0" borderId="29" xfId="0" applyFont="1" applyBorder="1"/>
    <xf numFmtId="0" fontId="11" fillId="0" borderId="26" xfId="0" applyFont="1" applyBorder="1"/>
    <xf numFmtId="3" fontId="11" fillId="0" borderId="26" xfId="0" applyNumberFormat="1" applyFont="1" applyBorder="1"/>
    <xf numFmtId="9" fontId="8" fillId="0" borderId="5" xfId="1" applyFont="1" applyFill="1" applyBorder="1"/>
    <xf numFmtId="0" fontId="8" fillId="0" borderId="23" xfId="0" applyFont="1" applyBorder="1"/>
    <xf numFmtId="0" fontId="8" fillId="0" borderId="0" xfId="0" applyFont="1" applyAlignment="1">
      <alignment wrapText="1"/>
    </xf>
    <xf numFmtId="0" fontId="8" fillId="0" borderId="1" xfId="0" applyFont="1" applyBorder="1" applyAlignment="1">
      <alignment horizontal="right" vertical="center" wrapText="1"/>
    </xf>
    <xf numFmtId="0" fontId="8" fillId="0" borderId="31" xfId="0" applyFont="1" applyBorder="1" applyAlignment="1">
      <alignment horizontal="right" vertical="center" wrapText="1"/>
    </xf>
    <xf numFmtId="0" fontId="8" fillId="0" borderId="2" xfId="0" applyFont="1" applyBorder="1" applyAlignment="1">
      <alignment horizontal="right" vertical="center" wrapText="1"/>
    </xf>
    <xf numFmtId="0" fontId="9" fillId="0" borderId="0" xfId="0" applyFont="1" applyAlignment="1">
      <alignment vertical="center" wrapText="1"/>
    </xf>
    <xf numFmtId="3" fontId="11" fillId="0" borderId="29" xfId="0" applyNumberFormat="1" applyFont="1" applyBorder="1"/>
    <xf numFmtId="0" fontId="11" fillId="0" borderId="26" xfId="0" applyFont="1" applyBorder="1" applyAlignment="1">
      <alignment horizontal="right" vertical="center" wrapText="1"/>
    </xf>
    <xf numFmtId="0" fontId="11" fillId="0" borderId="26" xfId="0" applyFont="1" applyBorder="1" applyAlignment="1">
      <alignment horizontal="left" vertical="center" wrapText="1"/>
    </xf>
    <xf numFmtId="9" fontId="8" fillId="0" borderId="5" xfId="1" applyFont="1" applyFill="1" applyBorder="1" applyAlignment="1">
      <alignment horizontal="right" vertical="center" wrapText="1"/>
    </xf>
    <xf numFmtId="0" fontId="8" fillId="0" borderId="23" xfId="0" applyFont="1" applyBorder="1" applyAlignment="1">
      <alignment horizontal="right" vertical="center" wrapText="1"/>
    </xf>
    <xf numFmtId="9" fontId="8" fillId="0" borderId="12" xfId="1" applyFont="1" applyFill="1" applyBorder="1" applyAlignment="1">
      <alignment horizontal="right" vertical="center" wrapText="1"/>
    </xf>
    <xf numFmtId="0" fontId="8" fillId="0" borderId="24" xfId="0" applyFont="1" applyBorder="1" applyAlignment="1">
      <alignment horizontal="right" vertical="center" wrapText="1"/>
    </xf>
    <xf numFmtId="0" fontId="8" fillId="0" borderId="2" xfId="0" applyFont="1" applyBorder="1" applyAlignment="1">
      <alignment vertical="center"/>
    </xf>
    <xf numFmtId="0" fontId="13" fillId="0" borderId="0" xfId="0" applyFont="1" applyAlignment="1">
      <alignment vertical="center"/>
    </xf>
    <xf numFmtId="14" fontId="8" fillId="0" borderId="0" xfId="0" applyNumberFormat="1" applyFont="1" applyAlignment="1">
      <alignment vertical="center"/>
    </xf>
    <xf numFmtId="9" fontId="8" fillId="0" borderId="0" xfId="1" applyFont="1" applyFill="1" applyBorder="1"/>
    <xf numFmtId="0" fontId="11" fillId="0" borderId="26" xfId="0" applyFont="1" applyBorder="1" applyAlignment="1">
      <alignment horizontal="left"/>
    </xf>
    <xf numFmtId="0" fontId="11" fillId="0" borderId="0" xfId="0" applyFont="1" applyAlignment="1">
      <alignment vertical="center" wrapText="1"/>
    </xf>
    <xf numFmtId="9" fontId="2" fillId="0" borderId="6" xfId="1" applyFont="1" applyFill="1" applyBorder="1" applyAlignment="1">
      <alignment horizontal="right"/>
    </xf>
    <xf numFmtId="9" fontId="2" fillId="0" borderId="7" xfId="1" applyFont="1" applyFill="1" applyBorder="1" applyAlignment="1">
      <alignment horizontal="right"/>
    </xf>
    <xf numFmtId="0" fontId="2" fillId="0" borderId="7" xfId="0" applyFont="1" applyBorder="1" applyAlignment="1">
      <alignment horizontal="left"/>
    </xf>
    <xf numFmtId="9" fontId="5" fillId="0" borderId="8" xfId="1" applyFont="1" applyBorder="1"/>
    <xf numFmtId="9" fontId="5" fillId="0" borderId="1" xfId="1" applyFont="1" applyFill="1" applyBorder="1"/>
    <xf numFmtId="9" fontId="2" fillId="0" borderId="5" xfId="1" applyFont="1" applyBorder="1"/>
    <xf numFmtId="9" fontId="2" fillId="0" borderId="12" xfId="1" applyFont="1" applyBorder="1"/>
    <xf numFmtId="9" fontId="2" fillId="0" borderId="2" xfId="1" applyFont="1" applyBorder="1"/>
    <xf numFmtId="9" fontId="2" fillId="0" borderId="2" xfId="1" applyFont="1" applyFill="1" applyBorder="1"/>
    <xf numFmtId="0" fontId="2" fillId="0" borderId="2" xfId="0" applyFont="1" applyBorder="1" applyAlignment="1">
      <alignment horizontal="left"/>
    </xf>
    <xf numFmtId="0" fontId="5" fillId="0" borderId="0" xfId="0" applyFont="1" applyAlignment="1">
      <alignment vertical="center" wrapText="1"/>
    </xf>
    <xf numFmtId="0" fontId="5" fillId="0" borderId="0" xfId="0" applyFont="1" applyAlignment="1">
      <alignment horizontal="left" vertical="center"/>
    </xf>
    <xf numFmtId="1" fontId="8" fillId="0" borderId="0" xfId="0" applyNumberFormat="1" applyFont="1" applyAlignment="1">
      <alignment horizontal="right"/>
    </xf>
    <xf numFmtId="1" fontId="11" fillId="0" borderId="27" xfId="0" applyNumberFormat="1" applyFont="1" applyBorder="1" applyAlignment="1">
      <alignment horizontal="right"/>
    </xf>
    <xf numFmtId="1" fontId="11" fillId="0" borderId="26" xfId="0" applyNumberFormat="1" applyFont="1" applyBorder="1" applyAlignment="1">
      <alignment horizontal="right"/>
    </xf>
    <xf numFmtId="1" fontId="8" fillId="0" borderId="14" xfId="0" applyNumberFormat="1" applyFont="1" applyBorder="1" applyAlignment="1">
      <alignment horizontal="right"/>
    </xf>
    <xf numFmtId="0" fontId="8" fillId="0" borderId="15" xfId="0" applyFont="1" applyBorder="1" applyAlignment="1">
      <alignment horizontal="right" vertical="center" wrapText="1"/>
    </xf>
    <xf numFmtId="0" fontId="8" fillId="0" borderId="4" xfId="0" applyFont="1" applyBorder="1" applyAlignment="1">
      <alignment vertical="center"/>
    </xf>
    <xf numFmtId="0" fontId="15" fillId="0" borderId="0" xfId="0" applyFont="1"/>
    <xf numFmtId="0" fontId="15" fillId="0" borderId="0" xfId="0" applyFont="1" applyAlignment="1">
      <alignment horizontal="left" vertical="center"/>
    </xf>
    <xf numFmtId="1" fontId="8" fillId="0" borderId="2" xfId="0" applyNumberFormat="1" applyFont="1" applyBorder="1" applyAlignment="1">
      <alignment horizontal="right"/>
    </xf>
    <xf numFmtId="165" fontId="11" fillId="0" borderId="27" xfId="0" applyNumberFormat="1" applyFont="1" applyBorder="1" applyAlignment="1">
      <alignment horizontal="right"/>
    </xf>
    <xf numFmtId="165" fontId="11" fillId="0" borderId="26" xfId="0" applyNumberFormat="1" applyFont="1" applyBorder="1" applyAlignment="1">
      <alignment horizontal="right"/>
    </xf>
    <xf numFmtId="165" fontId="8" fillId="0" borderId="14" xfId="0" applyNumberFormat="1" applyFont="1" applyBorder="1" applyAlignment="1">
      <alignment horizontal="right"/>
    </xf>
    <xf numFmtId="165" fontId="8" fillId="0" borderId="0" xfId="0" applyNumberFormat="1" applyFont="1" applyAlignment="1">
      <alignment horizontal="right"/>
    </xf>
    <xf numFmtId="9" fontId="11" fillId="0" borderId="27" xfId="1" applyFont="1" applyBorder="1" applyAlignment="1">
      <alignment horizontal="right"/>
    </xf>
    <xf numFmtId="9" fontId="11" fillId="0" borderId="26" xfId="1" applyFont="1" applyBorder="1" applyAlignment="1">
      <alignment horizontal="right"/>
    </xf>
    <xf numFmtId="9" fontId="8" fillId="0" borderId="14" xfId="1" applyFont="1" applyBorder="1" applyAlignment="1">
      <alignment horizontal="right"/>
    </xf>
    <xf numFmtId="9" fontId="8" fillId="0" borderId="0" xfId="1" applyFont="1" applyAlignment="1">
      <alignment horizontal="right"/>
    </xf>
    <xf numFmtId="9" fontId="2" fillId="0" borderId="0" xfId="1" applyFont="1" applyAlignment="1">
      <alignment horizontal="left"/>
    </xf>
    <xf numFmtId="9" fontId="2" fillId="0" borderId="0" xfId="1" applyFont="1" applyAlignment="1">
      <alignment horizontal="right"/>
    </xf>
    <xf numFmtId="9" fontId="2" fillId="0" borderId="0" xfId="1" applyFont="1"/>
    <xf numFmtId="9" fontId="5" fillId="0" borderId="1" xfId="1" applyFont="1" applyBorder="1" applyAlignment="1">
      <alignment horizontal="left"/>
    </xf>
    <xf numFmtId="9" fontId="16" fillId="0" borderId="13" xfId="1" applyFont="1" applyBorder="1" applyAlignment="1">
      <alignment horizontal="right"/>
    </xf>
    <xf numFmtId="9" fontId="16" fillId="0" borderId="1" xfId="1" applyFont="1" applyBorder="1" applyAlignment="1">
      <alignment horizontal="right"/>
    </xf>
    <xf numFmtId="0" fontId="16" fillId="0" borderId="1" xfId="0" applyFont="1" applyBorder="1"/>
    <xf numFmtId="9" fontId="16" fillId="0" borderId="0" xfId="1" applyFont="1" applyBorder="1" applyAlignment="1">
      <alignment horizontal="left"/>
    </xf>
    <xf numFmtId="9" fontId="16" fillId="0" borderId="14" xfId="1" applyFont="1" applyBorder="1" applyAlignment="1">
      <alignment horizontal="right"/>
    </xf>
    <xf numFmtId="9" fontId="16" fillId="0" borderId="0" xfId="1" applyFont="1" applyBorder="1" applyAlignment="1">
      <alignment horizontal="right"/>
    </xf>
    <xf numFmtId="0" fontId="16" fillId="0" borderId="0" xfId="0" applyFont="1"/>
    <xf numFmtId="9" fontId="5" fillId="0" borderId="2" xfId="1" applyFont="1" applyBorder="1" applyAlignment="1">
      <alignment horizontal="left"/>
    </xf>
    <xf numFmtId="9" fontId="5" fillId="0" borderId="30" xfId="1" applyFont="1" applyBorder="1" applyAlignment="1">
      <alignment horizontal="right"/>
    </xf>
    <xf numFmtId="9" fontId="5" fillId="0" borderId="2" xfId="1" applyFont="1" applyBorder="1" applyAlignment="1">
      <alignment horizontal="right"/>
    </xf>
    <xf numFmtId="3" fontId="2" fillId="0" borderId="4" xfId="0" applyNumberFormat="1" applyFont="1" applyBorder="1" applyAlignment="1">
      <alignment horizontal="left"/>
    </xf>
    <xf numFmtId="3" fontId="2" fillId="0" borderId="30" xfId="0" applyNumberFormat="1" applyFont="1" applyBorder="1" applyAlignment="1">
      <alignment horizontal="right"/>
    </xf>
    <xf numFmtId="0" fontId="2" fillId="0" borderId="4" xfId="0" applyFont="1" applyBorder="1"/>
    <xf numFmtId="3" fontId="2" fillId="0" borderId="0" xfId="0" applyNumberFormat="1" applyFont="1" applyAlignment="1">
      <alignment horizontal="left"/>
    </xf>
    <xf numFmtId="0" fontId="2" fillId="0" borderId="14" xfId="0" applyFont="1" applyBorder="1" applyAlignment="1">
      <alignment horizontal="right"/>
    </xf>
    <xf numFmtId="0" fontId="21" fillId="0" borderId="4" xfId="0" applyFont="1" applyBorder="1" applyAlignment="1">
      <alignment horizontal="left" vertical="center" wrapText="1"/>
    </xf>
    <xf numFmtId="0" fontId="5" fillId="0" borderId="4" xfId="0" applyFont="1" applyBorder="1" applyAlignment="1">
      <alignment vertical="center"/>
    </xf>
    <xf numFmtId="0" fontId="5" fillId="0" borderId="2" xfId="0" applyFont="1" applyBorder="1"/>
    <xf numFmtId="0" fontId="2" fillId="0" borderId="2" xfId="0" applyFont="1" applyBorder="1"/>
    <xf numFmtId="0" fontId="9" fillId="0" borderId="0" xfId="0" applyFont="1" applyAlignment="1">
      <alignment wrapText="1"/>
    </xf>
    <xf numFmtId="9" fontId="24" fillId="0" borderId="0" xfId="1" applyFont="1" applyAlignment="1">
      <alignment horizontal="left"/>
    </xf>
    <xf numFmtId="9" fontId="24" fillId="0" borderId="0" xfId="1" applyFont="1" applyAlignment="1">
      <alignment horizontal="right"/>
    </xf>
    <xf numFmtId="9" fontId="24" fillId="0" borderId="0" xfId="1" applyFont="1" applyFill="1" applyAlignment="1">
      <alignment horizontal="left"/>
    </xf>
    <xf numFmtId="9" fontId="2" fillId="0" borderId="0" xfId="1" applyFont="1" applyBorder="1" applyAlignment="1">
      <alignment horizontal="left"/>
    </xf>
    <xf numFmtId="9" fontId="16" fillId="0" borderId="0" xfId="1" applyFont="1" applyFill="1" applyBorder="1" applyAlignment="1">
      <alignment horizontal="right"/>
    </xf>
    <xf numFmtId="1" fontId="17" fillId="0" borderId="1" xfId="1" applyNumberFormat="1" applyFont="1" applyBorder="1" applyAlignment="1">
      <alignment horizontal="left"/>
    </xf>
    <xf numFmtId="9" fontId="16" fillId="0" borderId="1" xfId="1" applyFont="1" applyFill="1" applyBorder="1" applyAlignment="1">
      <alignment horizontal="right"/>
    </xf>
    <xf numFmtId="1" fontId="17" fillId="0" borderId="1" xfId="1" applyNumberFormat="1" applyFont="1" applyFill="1" applyBorder="1" applyAlignment="1">
      <alignment horizontal="left"/>
    </xf>
    <xf numFmtId="0" fontId="16" fillId="0" borderId="1" xfId="0" applyFont="1" applyBorder="1" applyAlignment="1">
      <alignment horizontal="left" indent="4"/>
    </xf>
    <xf numFmtId="1" fontId="17" fillId="0" borderId="0" xfId="1" applyNumberFormat="1" applyFont="1" applyBorder="1" applyAlignment="1">
      <alignment horizontal="left"/>
    </xf>
    <xf numFmtId="1" fontId="17" fillId="0" borderId="0" xfId="1" applyNumberFormat="1" applyFont="1" applyFill="1" applyBorder="1" applyAlignment="1">
      <alignment horizontal="left"/>
    </xf>
    <xf numFmtId="0" fontId="16" fillId="0" borderId="0" xfId="0" applyFont="1" applyAlignment="1">
      <alignment horizontal="left" indent="4"/>
    </xf>
    <xf numFmtId="1" fontId="21" fillId="0" borderId="0" xfId="1" applyNumberFormat="1" applyFont="1" applyBorder="1" applyAlignment="1">
      <alignment horizontal="left"/>
    </xf>
    <xf numFmtId="9" fontId="2" fillId="0" borderId="14" xfId="1" applyFont="1" applyBorder="1" applyAlignment="1">
      <alignment horizontal="right"/>
    </xf>
    <xf numFmtId="1" fontId="21" fillId="0" borderId="0" xfId="1" applyNumberFormat="1" applyFont="1" applyFill="1" applyBorder="1" applyAlignment="1">
      <alignment horizontal="left"/>
    </xf>
    <xf numFmtId="0" fontId="16" fillId="0" borderId="0" xfId="0" applyFont="1" applyAlignment="1">
      <alignment horizontal="left" indent="2"/>
    </xf>
    <xf numFmtId="1" fontId="28" fillId="0" borderId="2" xfId="1" applyNumberFormat="1" applyFont="1" applyBorder="1" applyAlignment="1">
      <alignment horizontal="left"/>
    </xf>
    <xf numFmtId="9" fontId="5" fillId="0" borderId="2" xfId="1" applyFont="1" applyFill="1" applyBorder="1" applyAlignment="1">
      <alignment horizontal="right"/>
    </xf>
    <xf numFmtId="1" fontId="28" fillId="0" borderId="2" xfId="1" applyNumberFormat="1" applyFont="1" applyFill="1" applyBorder="1" applyAlignment="1">
      <alignment horizontal="left"/>
    </xf>
    <xf numFmtId="3" fontId="2" fillId="0" borderId="15" xfId="0" applyNumberFormat="1" applyFont="1" applyBorder="1" applyAlignment="1">
      <alignment horizontal="right"/>
    </xf>
    <xf numFmtId="0" fontId="2" fillId="0" borderId="4" xfId="0" applyFont="1" applyBorder="1" applyAlignment="1">
      <alignment horizontal="left"/>
    </xf>
    <xf numFmtId="3" fontId="16" fillId="0" borderId="14" xfId="0" applyNumberFormat="1" applyFont="1" applyBorder="1" applyAlignment="1">
      <alignment horizontal="right"/>
    </xf>
    <xf numFmtId="0" fontId="16" fillId="0" borderId="0" xfId="0" applyFont="1" applyAlignment="1">
      <alignment horizontal="left"/>
    </xf>
    <xf numFmtId="0" fontId="16" fillId="0" borderId="0" xfId="0" applyFont="1" applyAlignment="1">
      <alignment horizontal="right"/>
    </xf>
    <xf numFmtId="0" fontId="16" fillId="0" borderId="14" xfId="0" applyFont="1" applyBorder="1" applyAlignment="1">
      <alignment horizontal="right"/>
    </xf>
    <xf numFmtId="3" fontId="16" fillId="0" borderId="0" xfId="0" applyNumberFormat="1" applyFont="1" applyAlignment="1">
      <alignment horizontal="left"/>
    </xf>
    <xf numFmtId="9" fontId="2" fillId="0" borderId="0" xfId="1" applyFont="1" applyBorder="1" applyAlignment="1">
      <alignment horizontal="right"/>
    </xf>
    <xf numFmtId="9" fontId="16" fillId="0" borderId="32" xfId="1" applyFont="1" applyBorder="1"/>
    <xf numFmtId="9" fontId="16" fillId="0" borderId="32" xfId="1" applyFont="1" applyBorder="1" applyAlignment="1">
      <alignment horizontal="right"/>
    </xf>
    <xf numFmtId="9" fontId="16" fillId="0" borderId="32" xfId="1" applyFont="1" applyBorder="1" applyAlignment="1"/>
    <xf numFmtId="0" fontId="16" fillId="0" borderId="32" xfId="0" applyFont="1" applyBorder="1"/>
    <xf numFmtId="9" fontId="5" fillId="0" borderId="2" xfId="1" applyFont="1" applyBorder="1"/>
    <xf numFmtId="9" fontId="5" fillId="0" borderId="2" xfId="1" applyFont="1" applyBorder="1" applyAlignment="1"/>
    <xf numFmtId="3" fontId="2" fillId="0" borderId="4" xfId="0" applyNumberFormat="1" applyFont="1" applyBorder="1"/>
    <xf numFmtId="3" fontId="2" fillId="0" borderId="2" xfId="0" applyNumberFormat="1" applyFont="1" applyBorder="1"/>
    <xf numFmtId="0" fontId="21" fillId="0" borderId="4" xfId="0" applyFont="1" applyBorder="1" applyAlignment="1">
      <alignment horizontal="right" vertical="center" wrapText="1"/>
    </xf>
    <xf numFmtId="9" fontId="5" fillId="0" borderId="2" xfId="1" applyFont="1" applyFill="1" applyBorder="1"/>
    <xf numFmtId="9" fontId="24" fillId="0" borderId="0" xfId="1" applyFont="1"/>
    <xf numFmtId="9" fontId="24" fillId="0" borderId="0" xfId="1" applyFont="1" applyAlignment="1"/>
    <xf numFmtId="9" fontId="2" fillId="0" borderId="0" xfId="1" applyFont="1" applyAlignment="1"/>
    <xf numFmtId="1" fontId="2" fillId="0" borderId="0" xfId="0" applyNumberFormat="1" applyFont="1" applyFill="1" applyAlignment="1">
      <alignment horizontal="right"/>
    </xf>
    <xf numFmtId="1" fontId="2" fillId="0" borderId="0" xfId="0" applyNumberFormat="1" applyFont="1" applyFill="1" applyAlignment="1">
      <alignment horizontal="right" vertical="center"/>
    </xf>
    <xf numFmtId="0" fontId="16" fillId="0" borderId="0" xfId="0" applyFont="1" applyFill="1" applyAlignment="1">
      <alignment horizontal="left" indent="4"/>
    </xf>
    <xf numFmtId="0" fontId="16" fillId="0" borderId="0" xfId="0" applyFont="1" applyFill="1" applyAlignment="1">
      <alignment horizontal="right"/>
    </xf>
    <xf numFmtId="0" fontId="16" fillId="0" borderId="0" xfId="0" applyFont="1" applyFill="1" applyAlignment="1">
      <alignment horizontal="left"/>
    </xf>
    <xf numFmtId="0" fontId="17" fillId="0" borderId="0" xfId="0" applyFont="1" applyFill="1" applyAlignment="1">
      <alignment horizontal="left"/>
    </xf>
    <xf numFmtId="3" fontId="16" fillId="0" borderId="14" xfId="0" applyNumberFormat="1" applyFont="1" applyFill="1" applyBorder="1" applyAlignment="1">
      <alignment horizontal="right"/>
    </xf>
    <xf numFmtId="9" fontId="16" fillId="0" borderId="14" xfId="1" applyFont="1" applyFill="1" applyBorder="1" applyAlignment="1">
      <alignment horizontal="right"/>
    </xf>
    <xf numFmtId="0" fontId="16" fillId="0" borderId="1" xfId="0" applyFont="1" applyFill="1" applyBorder="1" applyAlignment="1">
      <alignment horizontal="left" indent="4"/>
    </xf>
    <xf numFmtId="0" fontId="16" fillId="0" borderId="1" xfId="0" applyFont="1" applyFill="1" applyBorder="1" applyAlignment="1">
      <alignment horizontal="right"/>
    </xf>
    <xf numFmtId="9" fontId="16" fillId="0" borderId="13" xfId="1" applyFont="1" applyFill="1" applyBorder="1" applyAlignment="1">
      <alignment horizontal="right"/>
    </xf>
    <xf numFmtId="0" fontId="19" fillId="0" borderId="0" xfId="0" applyFont="1" applyAlignment="1"/>
    <xf numFmtId="165" fontId="5" fillId="0" borderId="0" xfId="0" applyNumberFormat="1" applyFont="1" applyBorder="1" applyAlignment="1">
      <alignment horizontal="right"/>
    </xf>
    <xf numFmtId="165" fontId="5" fillId="0" borderId="1" xfId="0" applyNumberFormat="1" applyFont="1" applyFill="1" applyBorder="1" applyAlignment="1">
      <alignment horizontal="right"/>
    </xf>
    <xf numFmtId="0" fontId="2" fillId="0" borderId="15" xfId="0" applyFont="1" applyBorder="1" applyAlignment="1">
      <alignment horizontal="right" wrapText="1"/>
    </xf>
    <xf numFmtId="0" fontId="2" fillId="0" borderId="4" xfId="0" applyFont="1" applyBorder="1" applyAlignment="1">
      <alignment horizontal="center" vertical="center"/>
    </xf>
    <xf numFmtId="0" fontId="2" fillId="2" borderId="0" xfId="3" applyFont="1" applyFill="1"/>
    <xf numFmtId="0" fontId="21" fillId="0" borderId="4" xfId="0" applyFont="1" applyBorder="1" applyAlignment="1">
      <alignment horizontal="left"/>
    </xf>
    <xf numFmtId="0" fontId="5" fillId="0" borderId="15" xfId="0" applyFont="1" applyBorder="1" applyAlignment="1">
      <alignment horizontal="right"/>
    </xf>
    <xf numFmtId="3" fontId="5" fillId="0" borderId="26" xfId="0" applyNumberFormat="1" applyFont="1" applyBorder="1"/>
    <xf numFmtId="0" fontId="5" fillId="0" borderId="19" xfId="0" applyFont="1" applyBorder="1" applyAlignment="1">
      <alignment horizontal="right"/>
    </xf>
    <xf numFmtId="1" fontId="5" fillId="0" borderId="14" xfId="1" applyNumberFormat="1" applyFont="1" applyFill="1" applyBorder="1" applyAlignment="1">
      <alignment horizontal="right" vertical="center"/>
    </xf>
    <xf numFmtId="1" fontId="5" fillId="0" borderId="33" xfId="1" applyNumberFormat="1" applyFont="1" applyFill="1" applyBorder="1" applyAlignment="1">
      <alignment horizontal="right" vertical="center"/>
    </xf>
    <xf numFmtId="1" fontId="5" fillId="0" borderId="34" xfId="1" applyNumberFormat="1" applyFont="1" applyFill="1" applyBorder="1" applyAlignment="1">
      <alignment horizontal="right" vertical="center"/>
    </xf>
    <xf numFmtId="9" fontId="2" fillId="0" borderId="35" xfId="1" applyFont="1" applyBorder="1" applyAlignment="1">
      <alignment horizontal="right" vertical="center"/>
    </xf>
    <xf numFmtId="9" fontId="2" fillId="0" borderId="36" xfId="1" applyFont="1" applyBorder="1" applyAlignment="1">
      <alignment horizontal="right" vertical="center"/>
    </xf>
    <xf numFmtId="0" fontId="6" fillId="2" borderId="0" xfId="0" applyFont="1" applyFill="1" applyAlignment="1">
      <alignment horizontal="left" wrapText="1"/>
    </xf>
    <xf numFmtId="0" fontId="9" fillId="0" borderId="0" xfId="0" applyFont="1" applyAlignment="1">
      <alignment horizontal="left" wrapText="1"/>
    </xf>
    <xf numFmtId="0" fontId="11" fillId="0" borderId="0" xfId="0" applyFont="1" applyAlignment="1">
      <alignment horizontal="left" wrapText="1"/>
    </xf>
    <xf numFmtId="0" fontId="11" fillId="0" borderId="0" xfId="0" applyFont="1" applyAlignment="1">
      <alignment horizontal="left" vertical="center" wrapText="1"/>
    </xf>
    <xf numFmtId="0" fontId="9" fillId="0" borderId="2" xfId="0" applyFont="1" applyBorder="1" applyAlignment="1">
      <alignment horizontal="left" vertical="center" wrapText="1"/>
    </xf>
    <xf numFmtId="0" fontId="9" fillId="0" borderId="0" xfId="0" quotePrefix="1" applyFont="1" applyAlignment="1">
      <alignment horizontal="left" wrapText="1"/>
    </xf>
    <xf numFmtId="0" fontId="19" fillId="0" borderId="2" xfId="0" applyFont="1" applyBorder="1" applyAlignment="1">
      <alignment horizontal="left" wrapText="1"/>
    </xf>
    <xf numFmtId="0" fontId="19" fillId="0" borderId="0" xfId="0" applyFont="1" applyBorder="1" applyAlignment="1">
      <alignment horizontal="left" wrapText="1"/>
    </xf>
    <xf numFmtId="0" fontId="19" fillId="0" borderId="0" xfId="0" applyFont="1" applyFill="1" applyAlignment="1">
      <alignment horizontal="left" vertical="top" wrapText="1"/>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2" xfId="0" applyFont="1" applyBorder="1" applyAlignment="1">
      <alignment horizontal="right" vertical="center" wrapText="1"/>
    </xf>
    <xf numFmtId="0" fontId="8" fillId="0" borderId="8" xfId="0" applyFont="1" applyBorder="1" applyAlignment="1">
      <alignment horizontal="righ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 xfId="0" applyFont="1" applyBorder="1" applyAlignment="1">
      <alignment horizontal="center"/>
    </xf>
    <xf numFmtId="0" fontId="2" fillId="0" borderId="25" xfId="0" applyFont="1" applyBorder="1" applyAlignment="1">
      <alignment horizont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9" fillId="0" borderId="0" xfId="0" applyFont="1" applyAlignment="1">
      <alignment horizontal="left" wrapText="1"/>
    </xf>
    <xf numFmtId="0" fontId="9"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4" xfId="0" applyFont="1" applyBorder="1" applyAlignment="1">
      <alignment horizontal="center" wrapText="1"/>
    </xf>
    <xf numFmtId="0" fontId="8" fillId="0" borderId="19" xfId="0" applyFont="1" applyBorder="1" applyAlignment="1">
      <alignment horizontal="center" wrapText="1"/>
    </xf>
    <xf numFmtId="0" fontId="8" fillId="0" borderId="2" xfId="0" applyFont="1" applyBorder="1" applyAlignment="1">
      <alignment horizontal="right" vertical="center" wrapText="1"/>
    </xf>
    <xf numFmtId="0" fontId="8" fillId="0" borderId="1" xfId="0" applyFont="1" applyBorder="1" applyAlignment="1">
      <alignment horizontal="right" vertical="center" wrapText="1"/>
    </xf>
    <xf numFmtId="0" fontId="5" fillId="0" borderId="0" xfId="0" applyFont="1" applyAlignment="1">
      <alignment horizontal="left" wrapText="1"/>
    </xf>
    <xf numFmtId="0" fontId="2" fillId="0" borderId="0" xfId="0" applyFont="1" applyFill="1" applyAlignment="1">
      <alignment horizontal="left"/>
    </xf>
    <xf numFmtId="0" fontId="5" fillId="0" borderId="1" xfId="0" applyFont="1" applyFill="1" applyBorder="1" applyAlignment="1">
      <alignment horizontal="left"/>
    </xf>
    <xf numFmtId="1" fontId="5" fillId="0" borderId="1" xfId="0" applyNumberFormat="1" applyFont="1" applyFill="1" applyBorder="1" applyAlignment="1">
      <alignment horizontal="right"/>
    </xf>
    <xf numFmtId="0" fontId="19" fillId="0" borderId="7" xfId="0" applyFont="1" applyFill="1" applyBorder="1" applyAlignment="1">
      <alignment horizontal="left"/>
    </xf>
    <xf numFmtId="9" fontId="19" fillId="0" borderId="7" xfId="1" applyFont="1" applyFill="1" applyBorder="1" applyAlignment="1">
      <alignment horizontal="right"/>
    </xf>
    <xf numFmtId="0" fontId="19" fillId="0" borderId="0" xfId="0" applyFont="1" applyFill="1" applyAlignment="1">
      <alignment horizontal="left"/>
    </xf>
    <xf numFmtId="9" fontId="19" fillId="0" borderId="0" xfId="1" applyFont="1" applyFill="1" applyBorder="1" applyAlignment="1">
      <alignment horizontal="right"/>
    </xf>
    <xf numFmtId="0" fontId="19" fillId="0" borderId="0" xfId="0" applyFont="1" applyFill="1"/>
    <xf numFmtId="0" fontId="2" fillId="0" borderId="0" xfId="0" applyFont="1" applyFill="1"/>
    <xf numFmtId="0" fontId="18" fillId="0" borderId="0" xfId="0" applyFont="1" applyFill="1"/>
    <xf numFmtId="0" fontId="5" fillId="0" borderId="0" xfId="0" applyFont="1" applyFill="1"/>
    <xf numFmtId="0" fontId="5" fillId="0" borderId="1" xfId="0" applyFont="1" applyFill="1" applyBorder="1"/>
    <xf numFmtId="0" fontId="2" fillId="0" borderId="1" xfId="0" applyFont="1" applyFill="1" applyBorder="1"/>
    <xf numFmtId="0" fontId="2" fillId="0" borderId="4" xfId="0" applyFont="1" applyFill="1" applyBorder="1" applyAlignment="1">
      <alignment wrapText="1"/>
    </xf>
    <xf numFmtId="0" fontId="2" fillId="0" borderId="4" xfId="0" applyFont="1" applyFill="1" applyBorder="1" applyAlignment="1">
      <alignment horizontal="right" wrapText="1"/>
    </xf>
    <xf numFmtId="9" fontId="22" fillId="0" borderId="0" xfId="1" applyFont="1" applyFill="1" applyBorder="1" applyAlignment="1">
      <alignment horizontal="right"/>
    </xf>
    <xf numFmtId="0" fontId="19" fillId="0" borderId="0" xfId="0" applyFont="1" applyBorder="1" applyAlignment="1">
      <alignment horizontal="left"/>
    </xf>
    <xf numFmtId="165" fontId="2" fillId="0" borderId="0" xfId="0" applyNumberFormat="1" applyFont="1" applyFill="1"/>
    <xf numFmtId="165" fontId="2" fillId="0" borderId="1" xfId="0" applyNumberFormat="1" applyFont="1" applyFill="1" applyBorder="1"/>
    <xf numFmtId="0" fontId="2" fillId="0" borderId="3" xfId="0" applyFont="1" applyFill="1" applyBorder="1" applyAlignment="1">
      <alignment horizontal="right" wrapText="1"/>
    </xf>
    <xf numFmtId="0" fontId="2" fillId="0" borderId="0" xfId="0" applyFont="1" applyFill="1" applyAlignment="1">
      <alignment wrapText="1"/>
    </xf>
    <xf numFmtId="165" fontId="2" fillId="0" borderId="0" xfId="0" applyNumberFormat="1" applyFont="1" applyFill="1" applyAlignment="1">
      <alignment horizontal="right"/>
    </xf>
    <xf numFmtId="165" fontId="2" fillId="0" borderId="5" xfId="0" applyNumberFormat="1" applyFont="1" applyFill="1" applyBorder="1" applyAlignment="1">
      <alignment horizontal="right"/>
    </xf>
    <xf numFmtId="165" fontId="5" fillId="0" borderId="8" xfId="0" applyNumberFormat="1" applyFont="1" applyFill="1" applyBorder="1" applyAlignment="1">
      <alignment horizontal="right"/>
    </xf>
    <xf numFmtId="165" fontId="5" fillId="0" borderId="0" xfId="0" applyNumberFormat="1" applyFont="1" applyFill="1" applyAlignment="1">
      <alignment horizontal="right"/>
    </xf>
  </cellXfs>
  <cellStyles count="4">
    <cellStyle name="Hyperlink" xfId="2" builtinId="8"/>
    <cellStyle name="Normal" xfId="0" builtinId="0"/>
    <cellStyle name="Normal 2" xfId="3" xr:uid="{2D9DEAF9-19EB-43EE-9E61-7E04CEF9E71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2105024" cy="982980"/>
    <xdr:pic>
      <xdr:nvPicPr>
        <xdr:cNvPr id="2" name="Picture 1" descr="S:\Communications\Branding\SCO brand\hi-res files\SCO_colour_AW_CMYK.png">
          <a:extLst>
            <a:ext uri="{FF2B5EF4-FFF2-40B4-BE49-F238E27FC236}">
              <a16:creationId xmlns:a16="http://schemas.microsoft.com/office/drawing/2014/main" id="{0FA5DC90-DFA7-470C-813E-04C69F4B62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2105024" cy="98298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sework/2014%20Casework%20Log/NEW%202014%20LO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dgovuk-my.sharepoint.com/Casework/2014%20Casework%20Log/NEW%202014%20LO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asework/2012%20Casework%20Log/NEW%202012%20LO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odgovuk-my.sharepoint.com/Casework/2012%20Casework%20Log/NEW%202012%20LO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eams/300830/Calc/Service%20Complaints%20-%20JPA%20Annual%20Statistical%20Return%20-%20RAP%20-%20DeleteM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CASE LOG"/>
      <sheetName val="Equivalent Ranks"/>
      <sheetName val="Categories"/>
      <sheetName val="Do not change"/>
      <sheetName val="Hotspots"/>
      <sheetName val="Sheet1"/>
      <sheetName val="Annual Returns"/>
      <sheetName val="2014_CASE_LOG"/>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CASE LOG"/>
      <sheetName val="Equivalent Ranks"/>
      <sheetName val="Categories"/>
      <sheetName val="Do not change"/>
      <sheetName val="Hotspots"/>
      <sheetName val="Sheet1"/>
      <sheetName val="Annual Returns"/>
      <sheetName val="2014_CASE_LOG"/>
      <sheetName val="Equivalent_Ranks"/>
      <sheetName val="Do_not_change"/>
      <sheetName val="Annual_Returns"/>
    </sheetNames>
    <sheetDataSet>
      <sheetData sheetId="0">
        <row r="5">
          <cell r="A5" t="str">
            <v>001/14</v>
          </cell>
        </row>
      </sheetData>
      <sheetData sheetId="1"/>
      <sheetData sheetId="2"/>
      <sheetData sheetId="3">
        <row r="3">
          <cell r="K3" t="str">
            <v>Rct</v>
          </cell>
        </row>
        <row r="4">
          <cell r="K4" t="str">
            <v>Pte</v>
          </cell>
        </row>
        <row r="5">
          <cell r="K5" t="str">
            <v>NCO</v>
          </cell>
        </row>
        <row r="6">
          <cell r="B6" t="str">
            <v>Yes</v>
          </cell>
          <cell r="K6" t="str">
            <v>Officer Cadet</v>
          </cell>
        </row>
        <row r="7">
          <cell r="B7" t="str">
            <v>No</v>
          </cell>
          <cell r="K7" t="str">
            <v xml:space="preserve">Officer </v>
          </cell>
        </row>
        <row r="10">
          <cell r="B10" t="str">
            <v>Yes</v>
          </cell>
        </row>
        <row r="11">
          <cell r="B11" t="str">
            <v>No</v>
          </cell>
          <cell r="E11" t="str">
            <v>RN</v>
          </cell>
        </row>
        <row r="12">
          <cell r="B12" t="str">
            <v>N/A</v>
          </cell>
          <cell r="E12" t="str">
            <v>RM</v>
          </cell>
        </row>
        <row r="13">
          <cell r="E13" t="str">
            <v>Army</v>
          </cell>
        </row>
        <row r="14">
          <cell r="E14" t="str">
            <v>RAF</v>
          </cell>
        </row>
        <row r="16">
          <cell r="B16" t="str">
            <v>P1</v>
          </cell>
        </row>
        <row r="17">
          <cell r="B17" t="str">
            <v>P2</v>
          </cell>
        </row>
        <row r="18">
          <cell r="B18" t="str">
            <v>P3</v>
          </cell>
        </row>
        <row r="20">
          <cell r="E20" t="str">
            <v>Process</v>
          </cell>
        </row>
        <row r="21">
          <cell r="B21" t="str">
            <v>Upheld</v>
          </cell>
          <cell r="E21" t="str">
            <v>Delay</v>
          </cell>
        </row>
        <row r="22">
          <cell r="B22" t="str">
            <v>Partially Upheld</v>
          </cell>
          <cell r="E22" t="str">
            <v>Both</v>
          </cell>
        </row>
        <row r="23">
          <cell r="B23" t="str">
            <v>Not Upheld</v>
          </cell>
        </row>
        <row r="24">
          <cell r="B24" t="str">
            <v>Partially Upheld &amp; Referred to Level 2</v>
          </cell>
        </row>
        <row r="25">
          <cell r="B25" t="str">
            <v>Referred to Level 2</v>
          </cell>
        </row>
        <row r="26">
          <cell r="B26" t="str">
            <v>Referred to Level 3</v>
          </cell>
        </row>
        <row r="27">
          <cell r="B27" t="str">
            <v>Ruled Out of Time</v>
          </cell>
        </row>
        <row r="28">
          <cell r="B28" t="str">
            <v>Partially Decided</v>
          </cell>
        </row>
        <row r="29">
          <cell r="B29" t="str">
            <v>Not Accepted/Excluded Matter</v>
          </cell>
        </row>
        <row r="30">
          <cell r="B30" t="str">
            <v>TBC</v>
          </cell>
        </row>
        <row r="32">
          <cell r="B32" t="str">
            <v>N/A</v>
          </cell>
        </row>
        <row r="33">
          <cell r="B33" t="str">
            <v>Upheld</v>
          </cell>
        </row>
        <row r="34">
          <cell r="B34" t="str">
            <v>Partially Upheld</v>
          </cell>
        </row>
        <row r="35">
          <cell r="B35" t="str">
            <v>Not Upheld</v>
          </cell>
        </row>
        <row r="36">
          <cell r="B36" t="str">
            <v>Partially Upheld &amp; Referred to Level 3</v>
          </cell>
        </row>
        <row r="37">
          <cell r="B37" t="str">
            <v>Referred to Level 3</v>
          </cell>
        </row>
        <row r="38">
          <cell r="B38" t="str">
            <v>Partially Decided</v>
          </cell>
        </row>
        <row r="40">
          <cell r="B40" t="str">
            <v>N/A</v>
          </cell>
        </row>
        <row r="41">
          <cell r="B41" t="str">
            <v>N/A</v>
          </cell>
        </row>
        <row r="42">
          <cell r="B42" t="str">
            <v>Upheld</v>
          </cell>
        </row>
        <row r="43">
          <cell r="B43" t="str">
            <v>Partially Upheld</v>
          </cell>
        </row>
        <row r="44">
          <cell r="B44" t="str">
            <v>Not Upheld</v>
          </cell>
        </row>
        <row r="46">
          <cell r="B46" t="str">
            <v>N/A</v>
          </cell>
        </row>
        <row r="47">
          <cell r="B47" t="str">
            <v>N/A</v>
          </cell>
        </row>
        <row r="48">
          <cell r="B48" t="str">
            <v>SCP</v>
          </cell>
        </row>
        <row r="55">
          <cell r="B55" t="str">
            <v>TBC</v>
          </cell>
        </row>
        <row r="56">
          <cell r="B56" t="str">
            <v>TBC</v>
          </cell>
        </row>
        <row r="57">
          <cell r="B57" t="str">
            <v>Lisa</v>
          </cell>
        </row>
        <row r="58">
          <cell r="B58" t="str">
            <v>Allan</v>
          </cell>
        </row>
        <row r="59">
          <cell r="B59" t="str">
            <v>Julia</v>
          </cell>
        </row>
        <row r="61">
          <cell r="B61" t="str">
            <v>Jo-Anne</v>
          </cell>
        </row>
        <row r="62">
          <cell r="B62" t="str">
            <v>Jo-Anne</v>
          </cell>
        </row>
        <row r="63">
          <cell r="B63" t="str">
            <v>UK</v>
          </cell>
        </row>
        <row r="64">
          <cell r="B64" t="str">
            <v>Germany</v>
          </cell>
        </row>
        <row r="65">
          <cell r="B65" t="str">
            <v>Cyprus</v>
          </cell>
        </row>
        <row r="66">
          <cell r="B66" t="str">
            <v>Gibraltar</v>
          </cell>
        </row>
        <row r="67">
          <cell r="B67" t="str">
            <v>Falklands</v>
          </cell>
        </row>
        <row r="68">
          <cell r="B68" t="str">
            <v>Afghanistan</v>
          </cell>
        </row>
        <row r="76">
          <cell r="B76" t="str">
            <v>N/A</v>
          </cell>
        </row>
        <row r="77">
          <cell r="B77" t="str">
            <v>N/A</v>
          </cell>
        </row>
        <row r="78">
          <cell r="B78" t="str">
            <v>Prescribed</v>
          </cell>
        </row>
        <row r="79">
          <cell r="B79" t="str">
            <v>Non-Prescribed</v>
          </cell>
        </row>
        <row r="81">
          <cell r="B81" t="str">
            <v>TBC</v>
          </cell>
        </row>
        <row r="82">
          <cell r="B82" t="str">
            <v>TBC</v>
          </cell>
        </row>
        <row r="83">
          <cell r="B83" t="str">
            <v>CO</v>
          </cell>
        </row>
        <row r="85">
          <cell r="B85" t="str">
            <v>Snr Off</v>
          </cell>
        </row>
        <row r="86">
          <cell r="B86" t="str">
            <v>Snr Off</v>
          </cell>
        </row>
        <row r="87">
          <cell r="B87" t="str">
            <v>SCC Website</v>
          </cell>
        </row>
        <row r="88">
          <cell r="B88" t="str">
            <v>SCC Leaflet</v>
          </cell>
        </row>
        <row r="89">
          <cell r="B89" t="str">
            <v>SCC Poster</v>
          </cell>
        </row>
        <row r="90">
          <cell r="B90" t="str">
            <v>SCC Advert</v>
          </cell>
        </row>
        <row r="91">
          <cell r="B91" t="str">
            <v>Defence Intranet</v>
          </cell>
        </row>
        <row r="92">
          <cell r="B92" t="str">
            <v>Media coverage</v>
          </cell>
        </row>
        <row r="94">
          <cell r="B94" t="str">
            <v xml:space="preserve">Other - specify </v>
          </cell>
        </row>
        <row r="95">
          <cell r="B95" t="str">
            <v xml:space="preserve">Other - specify </v>
          </cell>
        </row>
        <row r="96">
          <cell r="B96" t="str">
            <v>Not aware of other options</v>
          </cell>
        </row>
        <row r="97">
          <cell r="B97" t="str">
            <v>Lack of confidence in CoC</v>
          </cell>
        </row>
      </sheetData>
      <sheetData sheetId="4"/>
      <sheetData sheetId="5"/>
      <sheetData sheetId="6" refreshError="1"/>
      <sheetData sheetId="7" refreshError="1"/>
      <sheetData sheetId="8"/>
      <sheetData sheetId="9">
        <row r="3">
          <cell r="K3" t="str">
            <v>Rct</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CASE LOG"/>
      <sheetName val="Equivalent Ranks"/>
      <sheetName val="Categories"/>
      <sheetName val="Do not change"/>
      <sheetName val="Hotspots"/>
      <sheetName val="Sheet1"/>
      <sheetName val="2012_CASE_LOG"/>
    </sheetNames>
    <sheetDataSet>
      <sheetData sheetId="0"/>
      <sheetData sheetId="1"/>
      <sheetData sheetId="2"/>
      <sheetData sheetId="3"/>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CASE LOG"/>
      <sheetName val="Equivalent Ranks"/>
      <sheetName val="Categories"/>
      <sheetName val="Do not change"/>
      <sheetName val="Hotspots"/>
      <sheetName val="Sheet1"/>
      <sheetName val="2012_CASE_LOG"/>
      <sheetName val="2012_CASE_LOG1"/>
      <sheetName val="Equivalent_Ranks"/>
      <sheetName val="Do_not_change"/>
    </sheetNames>
    <sheetDataSet>
      <sheetData sheetId="0">
        <row r="5">
          <cell r="A5" t="str">
            <v>001/12</v>
          </cell>
        </row>
      </sheetData>
      <sheetData sheetId="1"/>
      <sheetData sheetId="2"/>
      <sheetData sheetId="3">
        <row r="4">
          <cell r="E4" t="str">
            <v>N/K</v>
          </cell>
        </row>
        <row r="5">
          <cell r="E5" t="str">
            <v>N/A</v>
          </cell>
        </row>
        <row r="6">
          <cell r="E6" t="str">
            <v>RN</v>
          </cell>
        </row>
        <row r="7">
          <cell r="E7" t="str">
            <v>RM</v>
          </cell>
        </row>
        <row r="8">
          <cell r="E8" t="str">
            <v>Army</v>
          </cell>
          <cell r="H8" t="str">
            <v>Male</v>
          </cell>
        </row>
        <row r="9">
          <cell r="E9" t="str">
            <v>RAF</v>
          </cell>
          <cell r="H9" t="str">
            <v>Female</v>
          </cell>
          <cell r="K9" t="str">
            <v>N/K</v>
          </cell>
        </row>
        <row r="10">
          <cell r="K10" t="str">
            <v>N/A</v>
          </cell>
        </row>
        <row r="11">
          <cell r="K11" t="str">
            <v>Regular</v>
          </cell>
        </row>
        <row r="12">
          <cell r="K12" t="str">
            <v>Reserve</v>
          </cell>
        </row>
        <row r="20">
          <cell r="E20" t="str">
            <v>Process</v>
          </cell>
        </row>
        <row r="21">
          <cell r="E21" t="str">
            <v>Delay</v>
          </cell>
        </row>
        <row r="22">
          <cell r="E22" t="str">
            <v>Both</v>
          </cell>
        </row>
      </sheetData>
      <sheetData sheetId="4"/>
      <sheetData sheetId="5"/>
      <sheetData sheetId="6" refreshError="1"/>
      <sheetData sheetId="7">
        <row r="5">
          <cell r="A5" t="str">
            <v>001/12</v>
          </cell>
        </row>
      </sheetData>
      <sheetData sheetId="8"/>
      <sheetData sheetId="9">
        <row r="4">
          <cell r="E4" t="str">
            <v>N/K</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ive - Old7. RED FLAG - 2022"/>
      <sheetName val="Archive - Old 2.6"/>
      <sheetName val="Archive - Old 2.6_V2"/>
      <sheetName val="Archive - Old 2.12"/>
      <sheetName val="Archive - Old 2.13"/>
      <sheetName val="Archive - Old 2.15"/>
      <sheetName val="Archive - Old 2.16"/>
      <sheetName val="Archive - DO NOT USE ADM to SC"/>
      <sheetName val="Archive Time taken Cat x App"/>
      <sheetName val="Archive - Time taken diff Stage"/>
      <sheetName val="Archiv Timeliness by Sc aspects"/>
      <sheetName val="Archive - Demo Comparison"/>
      <sheetName val="Archive - Demo Double Pie Chart"/>
      <sheetName val="Archive - Test Calc"/>
      <sheetName val="Archive - Test Charts"/>
      <sheetName val="Archive - Worked On Tables"/>
      <sheetName val="Calc - ADM impact of SCOAF"/>
      <sheetName val="Calc - Change in upheld rate"/>
      <sheetName val="Calc - Rate Change Revision"/>
      <sheetName val="AR - Page x Service Complaints"/>
      <sheetName val="AA - Vol by Serv+Cat+years"/>
      <sheetName val="DD - Sub Cat Pie Charts"/>
      <sheetName val="FF - Time Taken by App"/>
      <sheetName val="FF - Time Taken by Cat"/>
      <sheetName val="GG - Upheld by Serv+Cat"/>
      <sheetName val="GG - Upheld by Year+Cat"/>
      <sheetName val="HH - Appeals by Serv+Cat"/>
      <sheetName val="HH - Appeals Pie"/>
      <sheetName val="JJ Chart SC Rates by Service"/>
      <sheetName val="JJ Chart SC Rates by Rank"/>
      <sheetName val="JJ Chart SC Rates by AssignStat"/>
      <sheetName val="JJ Chart SC Rates by Gender"/>
      <sheetName val="JJ Chart SC Rates by Ethnicity"/>
      <sheetName val="KK Table Cat Summary"/>
      <sheetName val="KK Table Serv Summary"/>
      <sheetName val="LL - Table App NotRuldAdm Reaso"/>
      <sheetName val="LL - Table App NotRuldAdm Perct"/>
      <sheetName val="sServ Summarising Table"/>
      <sheetName val="List of Active Charts"/>
      <sheetName val="2.17"/>
      <sheetName val="2.18"/>
      <sheetName val="Annual Returns"/>
      <sheetName val="Service Strength"/>
      <sheetName val="Monthly Red Flag Cases"/>
      <sheetName val="MOD question on appeals"/>
      <sheetName val="reference for 2022"/>
      <sheetName val="7. RED FLAG - 2022"/>
      <sheetName val="TRI 2022 TIMELINESS+TIMETAKEN"/>
      <sheetName val="JPA Rawdata - 31-12-2023"/>
      <sheetName val=" KPI TIMELINESS 2023"/>
      <sheetName val="ADMISSIBILITY TIMELINESS 2023"/>
      <sheetName val="OPEN AT YEAR END 2023"/>
      <sheetName val="JPA Rawdata - 31-12-2022"/>
      <sheetName val="TRI 2021 TIMELINESS+TIMETAKEN"/>
      <sheetName val="JPA Rawdata - 31-12-2021"/>
      <sheetName val="JPA Rawdata - 31-12-2020"/>
      <sheetName val="SCOAF Operations RAP 2022"/>
      <sheetName val="SCOAF Operations RAP 2021"/>
      <sheetName val="Management Notes"/>
      <sheetName val="COVE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FB92D-E04D-4E69-A570-6FA54E8A0C28}">
  <sheetPr codeName="Sheet40">
    <pageSetUpPr fitToPage="1"/>
  </sheetPr>
  <dimension ref="A8:G22"/>
  <sheetViews>
    <sheetView tabSelected="1" zoomScaleNormal="100" zoomScaleSheetLayoutView="100" workbookViewId="0">
      <selection activeCell="A20" sqref="A20"/>
    </sheetView>
  </sheetViews>
  <sheetFormatPr defaultColWidth="22.28515625" defaultRowHeight="14.25" x14ac:dyDescent="0.2"/>
  <cols>
    <col min="1" max="16384" width="22.28515625" style="1"/>
  </cols>
  <sheetData>
    <row r="8" spans="1:7" ht="30" x14ac:dyDescent="0.4">
      <c r="A8" s="5" t="s">
        <v>0</v>
      </c>
    </row>
    <row r="9" spans="1:7" ht="63" customHeight="1" x14ac:dyDescent="0.3">
      <c r="A9" s="353" t="s">
        <v>1</v>
      </c>
      <c r="B9" s="353"/>
      <c r="C9" s="353"/>
      <c r="D9" s="353"/>
      <c r="E9" s="353"/>
      <c r="F9" s="6"/>
      <c r="G9" s="6"/>
    </row>
    <row r="10" spans="1:7" ht="30" x14ac:dyDescent="0.4">
      <c r="A10" s="5"/>
    </row>
    <row r="11" spans="1:7" ht="20.25" x14ac:dyDescent="0.3">
      <c r="A11" s="4" t="s">
        <v>2</v>
      </c>
    </row>
    <row r="12" spans="1:7" ht="20.25" x14ac:dyDescent="0.3">
      <c r="A12" s="4" t="s">
        <v>3</v>
      </c>
    </row>
    <row r="13" spans="1:7" ht="20.25" x14ac:dyDescent="0.3">
      <c r="A13" s="4" t="s">
        <v>4</v>
      </c>
    </row>
    <row r="14" spans="1:7" x14ac:dyDescent="0.2">
      <c r="A14" s="343" t="s">
        <v>255</v>
      </c>
    </row>
    <row r="18" spans="1:2" ht="15" x14ac:dyDescent="0.25">
      <c r="A18" s="3" t="s">
        <v>5</v>
      </c>
      <c r="B18" s="1" t="s">
        <v>6</v>
      </c>
    </row>
    <row r="19" spans="1:2" ht="15" x14ac:dyDescent="0.25">
      <c r="A19" s="3" t="s">
        <v>7</v>
      </c>
      <c r="B19" s="1" t="s">
        <v>8</v>
      </c>
    </row>
    <row r="22" spans="1:2" ht="15" x14ac:dyDescent="0.25">
      <c r="A22" s="3"/>
      <c r="B22" s="2"/>
    </row>
  </sheetData>
  <mergeCells count="1">
    <mergeCell ref="A9:E9"/>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8E91-7F28-4A0A-8024-359BFA2DDE35}">
  <sheetPr codeName="Sheet48">
    <pageSetUpPr fitToPage="1"/>
  </sheetPr>
  <dimension ref="A1:H43"/>
  <sheetViews>
    <sheetView zoomScaleNormal="100" workbookViewId="0"/>
  </sheetViews>
  <sheetFormatPr defaultColWidth="8.7109375" defaultRowHeight="15" x14ac:dyDescent="0.25"/>
  <cols>
    <col min="1" max="1" width="18" customWidth="1"/>
    <col min="2" max="6" width="16.5703125" customWidth="1"/>
  </cols>
  <sheetData>
    <row r="1" spans="1:8" ht="17.25" x14ac:dyDescent="0.25">
      <c r="A1" s="72" t="s">
        <v>269</v>
      </c>
    </row>
    <row r="3" spans="1:8" s="183" customFormat="1" ht="42.75" x14ac:dyDescent="0.25">
      <c r="A3" s="125" t="s">
        <v>166</v>
      </c>
      <c r="B3" s="178" t="s">
        <v>26</v>
      </c>
      <c r="C3" s="178" t="s">
        <v>32</v>
      </c>
      <c r="D3" s="178" t="s">
        <v>41</v>
      </c>
      <c r="E3" s="178" t="s">
        <v>45</v>
      </c>
      <c r="F3" s="177" t="s">
        <v>167</v>
      </c>
    </row>
    <row r="4" spans="1:8" x14ac:dyDescent="0.25">
      <c r="A4" s="102" t="s">
        <v>168</v>
      </c>
      <c r="B4" s="128">
        <v>428</v>
      </c>
      <c r="C4" s="128">
        <v>262</v>
      </c>
      <c r="D4" s="128">
        <v>146</v>
      </c>
      <c r="E4" s="128">
        <v>389</v>
      </c>
      <c r="F4" s="176">
        <v>1225</v>
      </c>
      <c r="H4" s="171"/>
    </row>
    <row r="5" spans="1:8" x14ac:dyDescent="0.25">
      <c r="A5" s="102" t="s">
        <v>169</v>
      </c>
      <c r="B5" s="128">
        <v>88</v>
      </c>
      <c r="C5" s="128">
        <v>42</v>
      </c>
      <c r="D5" s="128">
        <v>31</v>
      </c>
      <c r="E5" s="128">
        <v>121</v>
      </c>
      <c r="F5" s="176">
        <v>282</v>
      </c>
      <c r="H5" s="171"/>
    </row>
    <row r="6" spans="1:8" ht="15.75" thickBot="1" x14ac:dyDescent="0.3">
      <c r="A6" s="175" t="s">
        <v>52</v>
      </c>
      <c r="B6" s="174">
        <v>516</v>
      </c>
      <c r="C6" s="174">
        <v>304</v>
      </c>
      <c r="D6" s="174">
        <v>177</v>
      </c>
      <c r="E6" s="174">
        <v>510</v>
      </c>
      <c r="F6" s="173">
        <v>1507</v>
      </c>
      <c r="H6" s="171"/>
    </row>
    <row r="7" spans="1:8" ht="15" customHeight="1" thickTop="1" x14ac:dyDescent="0.25">
      <c r="A7" s="182" t="s">
        <v>170</v>
      </c>
      <c r="B7" s="181">
        <v>0.83</v>
      </c>
      <c r="C7" s="181">
        <v>0.86</v>
      </c>
      <c r="D7" s="181">
        <v>0.82</v>
      </c>
      <c r="E7" s="181">
        <v>0.76</v>
      </c>
      <c r="F7" s="181">
        <v>0.81</v>
      </c>
      <c r="H7" s="180"/>
    </row>
    <row r="8" spans="1:8" ht="15" customHeight="1" x14ac:dyDescent="0.25">
      <c r="A8" s="406" t="s">
        <v>270</v>
      </c>
      <c r="B8" s="172"/>
      <c r="C8" s="172"/>
      <c r="D8" s="172"/>
      <c r="E8" s="172"/>
      <c r="F8" s="172"/>
      <c r="H8" s="180"/>
    </row>
    <row r="9" spans="1:8" x14ac:dyDescent="0.25">
      <c r="A9" s="57" t="s">
        <v>56</v>
      </c>
      <c r="B9" s="138"/>
      <c r="C9" s="138"/>
      <c r="D9" s="138"/>
      <c r="E9" s="138"/>
      <c r="F9" s="138"/>
      <c r="H9" s="171"/>
    </row>
    <row r="10" spans="1:8" x14ac:dyDescent="0.25">
      <c r="B10" s="179"/>
      <c r="C10" s="179"/>
      <c r="D10" s="179"/>
      <c r="E10" s="179"/>
      <c r="F10" s="179"/>
      <c r="H10" s="171"/>
    </row>
    <row r="11" spans="1:8" x14ac:dyDescent="0.25">
      <c r="H11" s="171"/>
    </row>
    <row r="12" spans="1:8" ht="17.25" x14ac:dyDescent="0.25">
      <c r="A12" s="72" t="s">
        <v>273</v>
      </c>
      <c r="H12" s="171"/>
    </row>
    <row r="13" spans="1:8" x14ac:dyDescent="0.25">
      <c r="H13" s="171"/>
    </row>
    <row r="14" spans="1:8" ht="42.75" x14ac:dyDescent="0.25">
      <c r="A14" s="125" t="s">
        <v>10</v>
      </c>
      <c r="B14" s="178" t="s">
        <v>26</v>
      </c>
      <c r="C14" s="178" t="s">
        <v>32</v>
      </c>
      <c r="D14" s="178" t="s">
        <v>41</v>
      </c>
      <c r="E14" s="178" t="s">
        <v>45</v>
      </c>
      <c r="F14" s="177" t="s">
        <v>167</v>
      </c>
      <c r="H14" s="171"/>
    </row>
    <row r="15" spans="1:8" x14ac:dyDescent="0.25">
      <c r="A15" s="102" t="s">
        <v>168</v>
      </c>
      <c r="B15" s="128">
        <v>95</v>
      </c>
      <c r="C15" s="128">
        <v>55</v>
      </c>
      <c r="D15" s="128">
        <v>43</v>
      </c>
      <c r="E15" s="128">
        <v>90</v>
      </c>
      <c r="F15" s="176">
        <v>283</v>
      </c>
      <c r="H15" s="171"/>
    </row>
    <row r="16" spans="1:8" x14ac:dyDescent="0.25">
      <c r="A16" s="102" t="s">
        <v>169</v>
      </c>
      <c r="B16" s="128">
        <v>13</v>
      </c>
      <c r="C16" s="128">
        <v>3</v>
      </c>
      <c r="D16" s="128">
        <v>3</v>
      </c>
      <c r="E16" s="128">
        <v>17</v>
      </c>
      <c r="F16" s="176">
        <v>36</v>
      </c>
      <c r="H16" s="171"/>
    </row>
    <row r="17" spans="1:8" ht="15.75" thickBot="1" x14ac:dyDescent="0.3">
      <c r="A17" s="175" t="s">
        <v>52</v>
      </c>
      <c r="B17" s="174">
        <v>108</v>
      </c>
      <c r="C17" s="174">
        <v>58</v>
      </c>
      <c r="D17" s="174">
        <v>46</v>
      </c>
      <c r="E17" s="174">
        <v>107</v>
      </c>
      <c r="F17" s="173">
        <v>319</v>
      </c>
      <c r="H17" s="171"/>
    </row>
    <row r="18" spans="1:8" ht="15" customHeight="1" thickTop="1" x14ac:dyDescent="0.25">
      <c r="A18" s="101" t="s">
        <v>170</v>
      </c>
      <c r="B18" s="172">
        <v>0.88</v>
      </c>
      <c r="C18" s="172">
        <v>0.95</v>
      </c>
      <c r="D18" s="172">
        <v>0.93</v>
      </c>
      <c r="E18" s="172">
        <v>0.84</v>
      </c>
      <c r="F18" s="172">
        <v>0.89</v>
      </c>
      <c r="H18" s="171"/>
    </row>
    <row r="19" spans="1:8" x14ac:dyDescent="0.25">
      <c r="A19" s="19" t="s">
        <v>126</v>
      </c>
      <c r="B19" s="138"/>
      <c r="C19" s="138"/>
      <c r="D19" s="138"/>
      <c r="E19" s="138"/>
      <c r="F19" s="138"/>
      <c r="H19" s="171"/>
    </row>
    <row r="20" spans="1:8" x14ac:dyDescent="0.25">
      <c r="A20" s="406" t="s">
        <v>270</v>
      </c>
      <c r="B20" s="138"/>
      <c r="C20" s="138"/>
      <c r="D20" s="138"/>
      <c r="E20" s="138"/>
      <c r="F20" s="138"/>
      <c r="H20" s="171"/>
    </row>
    <row r="21" spans="1:8" x14ac:dyDescent="0.25">
      <c r="A21" s="57" t="s">
        <v>56</v>
      </c>
      <c r="B21" s="138"/>
      <c r="C21" s="138"/>
      <c r="D21" s="138"/>
      <c r="E21" s="138"/>
      <c r="F21" s="138"/>
      <c r="H21" s="171"/>
    </row>
    <row r="22" spans="1:8" x14ac:dyDescent="0.25">
      <c r="H22" s="171"/>
    </row>
    <row r="23" spans="1:8" x14ac:dyDescent="0.25">
      <c r="H23" s="171"/>
    </row>
    <row r="24" spans="1:8" ht="17.25" x14ac:dyDescent="0.25">
      <c r="A24" s="72" t="s">
        <v>272</v>
      </c>
      <c r="H24" s="171"/>
    </row>
    <row r="25" spans="1:8" x14ac:dyDescent="0.25">
      <c r="H25" s="171"/>
    </row>
    <row r="26" spans="1:8" ht="42.75" x14ac:dyDescent="0.25">
      <c r="A26" s="125" t="s">
        <v>10</v>
      </c>
      <c r="B26" s="178" t="s">
        <v>26</v>
      </c>
      <c r="C26" s="178" t="s">
        <v>32</v>
      </c>
      <c r="D26" s="178" t="s">
        <v>41</v>
      </c>
      <c r="E26" s="178" t="s">
        <v>45</v>
      </c>
      <c r="F26" s="177" t="s">
        <v>167</v>
      </c>
      <c r="H26" s="171"/>
    </row>
    <row r="27" spans="1:8" x14ac:dyDescent="0.25">
      <c r="A27" s="102" t="s">
        <v>168</v>
      </c>
      <c r="B27" s="128">
        <v>204</v>
      </c>
      <c r="C27" s="128">
        <v>147</v>
      </c>
      <c r="D27" s="128">
        <v>50</v>
      </c>
      <c r="E27" s="128">
        <v>213</v>
      </c>
      <c r="F27" s="176">
        <v>614</v>
      </c>
      <c r="H27" s="171"/>
    </row>
    <row r="28" spans="1:8" x14ac:dyDescent="0.25">
      <c r="A28" s="102" t="s">
        <v>169</v>
      </c>
      <c r="B28" s="128">
        <v>63</v>
      </c>
      <c r="C28" s="128">
        <v>34</v>
      </c>
      <c r="D28" s="128">
        <v>20</v>
      </c>
      <c r="E28" s="128">
        <v>77</v>
      </c>
      <c r="F28" s="176">
        <v>194</v>
      </c>
      <c r="H28" s="171"/>
    </row>
    <row r="29" spans="1:8" ht="15.75" thickBot="1" x14ac:dyDescent="0.3">
      <c r="A29" s="175" t="s">
        <v>52</v>
      </c>
      <c r="B29" s="174">
        <v>267</v>
      </c>
      <c r="C29" s="174">
        <v>181</v>
      </c>
      <c r="D29" s="174">
        <v>70</v>
      </c>
      <c r="E29" s="174">
        <v>290</v>
      </c>
      <c r="F29" s="173">
        <v>808</v>
      </c>
      <c r="H29" s="171"/>
    </row>
    <row r="30" spans="1:8" ht="15" customHeight="1" thickTop="1" x14ac:dyDescent="0.25">
      <c r="A30" s="101" t="s">
        <v>170</v>
      </c>
      <c r="B30" s="172">
        <v>0.76</v>
      </c>
      <c r="C30" s="172">
        <v>0.81</v>
      </c>
      <c r="D30" s="172">
        <v>0.71</v>
      </c>
      <c r="E30" s="172">
        <v>0.73</v>
      </c>
      <c r="F30" s="172">
        <v>0.76</v>
      </c>
      <c r="H30" s="171"/>
    </row>
    <row r="31" spans="1:8" ht="15" customHeight="1" x14ac:dyDescent="0.25">
      <c r="A31" s="406" t="s">
        <v>270</v>
      </c>
      <c r="B31" s="172"/>
      <c r="C31" s="172"/>
      <c r="D31" s="172"/>
      <c r="E31" s="172"/>
      <c r="F31" s="172"/>
      <c r="H31" s="171"/>
    </row>
    <row r="32" spans="1:8" x14ac:dyDescent="0.25">
      <c r="A32" s="57" t="s">
        <v>56</v>
      </c>
      <c r="B32" s="138"/>
      <c r="C32" s="138"/>
      <c r="D32" s="138"/>
      <c r="E32" s="138"/>
      <c r="F32" s="138"/>
      <c r="H32" s="171"/>
    </row>
    <row r="33" spans="1:8" x14ac:dyDescent="0.25">
      <c r="H33" s="171"/>
    </row>
    <row r="34" spans="1:8" x14ac:dyDescent="0.25">
      <c r="H34" s="171"/>
    </row>
    <row r="35" spans="1:8" ht="17.25" x14ac:dyDescent="0.25">
      <c r="A35" s="72" t="s">
        <v>271</v>
      </c>
      <c r="H35" s="171"/>
    </row>
    <row r="36" spans="1:8" x14ac:dyDescent="0.25">
      <c r="H36" s="171"/>
    </row>
    <row r="37" spans="1:8" ht="42.75" x14ac:dyDescent="0.25">
      <c r="A37" s="125" t="s">
        <v>10</v>
      </c>
      <c r="B37" s="178" t="s">
        <v>26</v>
      </c>
      <c r="C37" s="178" t="s">
        <v>32</v>
      </c>
      <c r="D37" s="178" t="s">
        <v>41</v>
      </c>
      <c r="E37" s="178" t="s">
        <v>45</v>
      </c>
      <c r="F37" s="177" t="s">
        <v>167</v>
      </c>
      <c r="H37" s="171"/>
    </row>
    <row r="38" spans="1:8" x14ac:dyDescent="0.25">
      <c r="A38" s="102" t="s">
        <v>168</v>
      </c>
      <c r="B38" s="128">
        <v>129</v>
      </c>
      <c r="C38" s="128">
        <v>60</v>
      </c>
      <c r="D38" s="128">
        <v>53</v>
      </c>
      <c r="E38" s="128">
        <v>86</v>
      </c>
      <c r="F38" s="176">
        <v>328</v>
      </c>
      <c r="H38" s="171"/>
    </row>
    <row r="39" spans="1:8" x14ac:dyDescent="0.25">
      <c r="A39" s="102" t="s">
        <v>169</v>
      </c>
      <c r="B39" s="128">
        <v>12</v>
      </c>
      <c r="C39" s="128">
        <v>5</v>
      </c>
      <c r="D39" s="128">
        <v>8</v>
      </c>
      <c r="E39" s="128">
        <v>27</v>
      </c>
      <c r="F39" s="176">
        <v>52</v>
      </c>
      <c r="H39" s="171"/>
    </row>
    <row r="40" spans="1:8" ht="15.75" thickBot="1" x14ac:dyDescent="0.3">
      <c r="A40" s="175" t="s">
        <v>52</v>
      </c>
      <c r="B40" s="174">
        <v>141</v>
      </c>
      <c r="C40" s="174">
        <v>65</v>
      </c>
      <c r="D40" s="174">
        <v>61</v>
      </c>
      <c r="E40" s="174">
        <v>113</v>
      </c>
      <c r="F40" s="173">
        <v>380</v>
      </c>
      <c r="H40" s="171"/>
    </row>
    <row r="41" spans="1:8" ht="15" customHeight="1" thickTop="1" x14ac:dyDescent="0.25">
      <c r="A41" s="101" t="s">
        <v>170</v>
      </c>
      <c r="B41" s="172">
        <v>0.91</v>
      </c>
      <c r="C41" s="172">
        <v>0.92</v>
      </c>
      <c r="D41" s="172">
        <v>0.87</v>
      </c>
      <c r="E41" s="172">
        <v>0.76</v>
      </c>
      <c r="F41" s="172">
        <v>0.86</v>
      </c>
      <c r="H41" s="171"/>
    </row>
    <row r="42" spans="1:8" ht="15" customHeight="1" x14ac:dyDescent="0.25">
      <c r="A42" s="406" t="s">
        <v>270</v>
      </c>
      <c r="B42" s="172"/>
      <c r="C42" s="172"/>
      <c r="D42" s="172"/>
      <c r="E42" s="172"/>
      <c r="F42" s="172"/>
      <c r="H42" s="171"/>
    </row>
    <row r="43" spans="1:8" x14ac:dyDescent="0.25">
      <c r="A43" s="57" t="s">
        <v>56</v>
      </c>
    </row>
  </sheetData>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F9B6C-2C6E-46B3-9723-A482AE5D0953}">
  <sheetPr codeName="Sheet49">
    <pageSetUpPr fitToPage="1"/>
  </sheetPr>
  <dimension ref="A1:H16"/>
  <sheetViews>
    <sheetView zoomScaleNormal="100" zoomScaleSheetLayoutView="100" workbookViewId="0"/>
  </sheetViews>
  <sheetFormatPr defaultColWidth="9.28515625" defaultRowHeight="14.25" x14ac:dyDescent="0.2"/>
  <cols>
    <col min="1" max="1" width="14.7109375" style="7" customWidth="1"/>
    <col min="2" max="2" width="10.7109375" style="7" customWidth="1"/>
    <col min="3" max="3" width="11.28515625" style="7" customWidth="1"/>
    <col min="4" max="4" width="9.28515625" style="7"/>
    <col min="5" max="5" width="13.28515625" style="7" customWidth="1"/>
    <col min="6" max="6" width="14.28515625" style="7" customWidth="1"/>
    <col min="7" max="8" width="9.28515625" style="7"/>
    <col min="9" max="9" width="13" style="7" customWidth="1"/>
    <col min="10" max="16384" width="9.28515625" style="7"/>
  </cols>
  <sheetData>
    <row r="1" spans="1:8" s="56" customFormat="1" ht="15" x14ac:dyDescent="0.25">
      <c r="A1" s="72" t="s">
        <v>171</v>
      </c>
      <c r="B1" s="7"/>
      <c r="C1" s="7"/>
      <c r="D1" s="7"/>
      <c r="E1" s="7"/>
      <c r="F1" s="7"/>
      <c r="G1" s="7"/>
      <c r="H1" s="7"/>
    </row>
    <row r="2" spans="1:8" s="56" customFormat="1" x14ac:dyDescent="0.2">
      <c r="A2" s="71"/>
      <c r="B2" s="71"/>
      <c r="C2" s="71"/>
      <c r="D2" s="71"/>
      <c r="E2" s="71"/>
      <c r="F2" s="71"/>
      <c r="G2" s="7"/>
      <c r="H2" s="7"/>
    </row>
    <row r="3" spans="1:8" s="56" customFormat="1" ht="15" customHeight="1" x14ac:dyDescent="0.2">
      <c r="A3" s="368" t="s">
        <v>89</v>
      </c>
      <c r="B3" s="374" t="s">
        <v>172</v>
      </c>
      <c r="C3" s="375"/>
      <c r="D3" s="372" t="s">
        <v>52</v>
      </c>
      <c r="E3" s="370" t="s">
        <v>173</v>
      </c>
      <c r="F3" s="370" t="s">
        <v>174</v>
      </c>
      <c r="G3" s="7"/>
      <c r="H3" s="7"/>
    </row>
    <row r="4" spans="1:8" s="76" customFormat="1" ht="30" customHeight="1" x14ac:dyDescent="0.2">
      <c r="A4" s="369"/>
      <c r="B4" s="190" t="s">
        <v>175</v>
      </c>
      <c r="C4" s="190" t="s">
        <v>176</v>
      </c>
      <c r="D4" s="373"/>
      <c r="E4" s="371"/>
      <c r="F4" s="371"/>
      <c r="G4" s="87"/>
      <c r="H4" s="87"/>
    </row>
    <row r="5" spans="1:8" s="56" customFormat="1" x14ac:dyDescent="0.2">
      <c r="A5" s="8" t="s">
        <v>122</v>
      </c>
      <c r="B5" s="116">
        <v>8</v>
      </c>
      <c r="C5" s="116">
        <v>275</v>
      </c>
      <c r="D5" s="189">
        <v>283</v>
      </c>
      <c r="E5" s="184">
        <v>0.03</v>
      </c>
      <c r="F5" s="184">
        <v>0.97</v>
      </c>
      <c r="G5" s="7"/>
      <c r="H5" s="7"/>
    </row>
    <row r="6" spans="1:8" s="56" customFormat="1" x14ac:dyDescent="0.2">
      <c r="A6" s="8" t="s">
        <v>123</v>
      </c>
      <c r="B6" s="116">
        <v>57</v>
      </c>
      <c r="C6" s="116">
        <v>557</v>
      </c>
      <c r="D6" s="189">
        <v>614</v>
      </c>
      <c r="E6" s="184">
        <v>0.09</v>
      </c>
      <c r="F6" s="184">
        <v>0.91</v>
      </c>
      <c r="G6" s="7"/>
      <c r="H6" s="7"/>
    </row>
    <row r="7" spans="1:8" s="56" customFormat="1" x14ac:dyDescent="0.2">
      <c r="A7" s="155" t="s">
        <v>124</v>
      </c>
      <c r="B7" s="121">
        <v>9</v>
      </c>
      <c r="C7" s="121">
        <v>319</v>
      </c>
      <c r="D7" s="188">
        <v>328</v>
      </c>
      <c r="E7" s="187">
        <v>0.03</v>
      </c>
      <c r="F7" s="187">
        <v>0.97</v>
      </c>
      <c r="G7" s="7"/>
      <c r="H7" s="7"/>
    </row>
    <row r="8" spans="1:8" s="56" customFormat="1" ht="15" x14ac:dyDescent="0.25">
      <c r="A8" s="16" t="s">
        <v>125</v>
      </c>
      <c r="B8" s="118">
        <v>74</v>
      </c>
      <c r="C8" s="118">
        <v>1151</v>
      </c>
      <c r="D8" s="186">
        <v>1225</v>
      </c>
      <c r="E8" s="185">
        <v>0.06</v>
      </c>
      <c r="F8" s="185">
        <v>0.94</v>
      </c>
      <c r="G8" s="7"/>
      <c r="H8" s="7"/>
    </row>
    <row r="9" spans="1:8" s="56" customFormat="1" x14ac:dyDescent="0.2">
      <c r="A9" s="19" t="s">
        <v>126</v>
      </c>
      <c r="B9" s="116"/>
      <c r="C9" s="116"/>
      <c r="D9" s="116"/>
      <c r="E9" s="184"/>
      <c r="F9" s="184"/>
      <c r="G9" s="7"/>
      <c r="H9" s="7"/>
    </row>
    <row r="10" spans="1:8" s="56" customFormat="1" x14ac:dyDescent="0.2">
      <c r="A10" s="57" t="s">
        <v>56</v>
      </c>
      <c r="B10" s="7"/>
      <c r="C10" s="7"/>
      <c r="D10" s="7"/>
      <c r="E10" s="7"/>
      <c r="F10" s="7"/>
      <c r="G10" s="7"/>
      <c r="H10" s="7"/>
    </row>
    <row r="12" spans="1:8" x14ac:dyDescent="0.2">
      <c r="B12" s="116"/>
    </row>
    <row r="13" spans="1:8" x14ac:dyDescent="0.2">
      <c r="B13" s="116"/>
      <c r="C13" s="116"/>
      <c r="D13" s="116"/>
      <c r="E13" s="116"/>
      <c r="F13" s="116"/>
    </row>
    <row r="14" spans="1:8" x14ac:dyDescent="0.2">
      <c r="B14" s="116"/>
      <c r="C14" s="116"/>
      <c r="D14" s="116"/>
      <c r="E14" s="116"/>
      <c r="F14" s="116"/>
    </row>
    <row r="15" spans="1:8" x14ac:dyDescent="0.2">
      <c r="B15" s="116"/>
      <c r="C15" s="116"/>
      <c r="D15" s="116"/>
      <c r="E15" s="116"/>
      <c r="F15" s="116"/>
    </row>
    <row r="16" spans="1:8" x14ac:dyDescent="0.2">
      <c r="B16" s="116"/>
      <c r="C16" s="116"/>
      <c r="D16" s="116"/>
      <c r="E16" s="116"/>
      <c r="F16" s="116"/>
    </row>
  </sheetData>
  <mergeCells count="5">
    <mergeCell ref="A3:A4"/>
    <mergeCell ref="E3:E4"/>
    <mergeCell ref="F3:F4"/>
    <mergeCell ref="D3:D4"/>
    <mergeCell ref="B3:C3"/>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94B23-0808-4A32-85FC-9B389B5BDAC3}">
  <sheetPr codeName="Sheet50">
    <pageSetUpPr fitToPage="1"/>
  </sheetPr>
  <dimension ref="A1:Q15"/>
  <sheetViews>
    <sheetView zoomScaleNormal="100" zoomScaleSheetLayoutView="100" workbookViewId="0"/>
  </sheetViews>
  <sheetFormatPr defaultColWidth="9.28515625" defaultRowHeight="14.25" x14ac:dyDescent="0.2"/>
  <cols>
    <col min="1" max="1" width="28.28515625" style="8" customWidth="1"/>
    <col min="2" max="2" width="13.42578125" style="8" customWidth="1"/>
    <col min="3" max="3" width="1.7109375" style="8" customWidth="1"/>
    <col min="4" max="4" width="13.42578125" style="8" customWidth="1"/>
    <col min="5" max="5" width="1.7109375" style="8" customWidth="1"/>
    <col min="6" max="6" width="13.42578125" style="8" customWidth="1"/>
    <col min="7" max="7" width="1.7109375" style="8" customWidth="1"/>
    <col min="8" max="8" width="13.42578125" style="8" customWidth="1"/>
    <col min="9" max="9" width="1.7109375" style="8" customWidth="1"/>
    <col min="10" max="10" width="13.42578125" style="8" customWidth="1"/>
    <col min="11" max="11" width="2" style="8" customWidth="1"/>
    <col min="12" max="12" width="13.42578125" style="8" customWidth="1"/>
    <col min="13" max="13" width="2" style="8" customWidth="1"/>
    <col min="14" max="14" width="13.42578125" style="8" customWidth="1"/>
    <col min="15" max="15" width="2" style="8" customWidth="1"/>
    <col min="16" max="16" width="13.42578125" style="8" customWidth="1"/>
    <col min="17" max="17" width="2" style="8" customWidth="1"/>
    <col min="18" max="16384" width="9.28515625" style="8"/>
  </cols>
  <sheetData>
    <row r="1" spans="1:17" ht="15" x14ac:dyDescent="0.25">
      <c r="A1" s="11" t="s">
        <v>177</v>
      </c>
    </row>
    <row r="2" spans="1:17" x14ac:dyDescent="0.2">
      <c r="A2" s="155"/>
      <c r="B2" s="155"/>
      <c r="C2" s="155"/>
      <c r="D2" s="155"/>
      <c r="E2" s="155"/>
      <c r="F2" s="155"/>
      <c r="G2" s="155"/>
      <c r="H2" s="155"/>
    </row>
    <row r="3" spans="1:17" x14ac:dyDescent="0.2">
      <c r="A3" s="376" t="s">
        <v>178</v>
      </c>
      <c r="B3" s="378" t="s">
        <v>179</v>
      </c>
      <c r="C3" s="378"/>
      <c r="D3" s="378"/>
      <c r="E3" s="378"/>
      <c r="F3" s="378"/>
      <c r="G3" s="378"/>
      <c r="H3" s="378"/>
      <c r="I3" s="342"/>
      <c r="J3" s="379" t="s">
        <v>262</v>
      </c>
      <c r="K3" s="380"/>
      <c r="L3" s="380"/>
      <c r="M3" s="380"/>
      <c r="N3" s="380"/>
      <c r="O3" s="380"/>
      <c r="P3" s="380"/>
      <c r="Q3" s="380"/>
    </row>
    <row r="4" spans="1:17" ht="17.25" x14ac:dyDescent="0.25">
      <c r="A4" s="377"/>
      <c r="B4" s="206" t="s">
        <v>180</v>
      </c>
      <c r="C4" s="206"/>
      <c r="D4" s="206" t="s">
        <v>90</v>
      </c>
      <c r="E4" s="206"/>
      <c r="F4" s="206" t="s">
        <v>124</v>
      </c>
      <c r="G4" s="206"/>
      <c r="H4" s="345" t="s">
        <v>125</v>
      </c>
      <c r="I4" s="347"/>
      <c r="J4" s="206" t="s">
        <v>122</v>
      </c>
      <c r="K4" s="344" t="s">
        <v>229</v>
      </c>
      <c r="L4" s="206" t="s">
        <v>123</v>
      </c>
      <c r="M4" s="344" t="s">
        <v>229</v>
      </c>
      <c r="N4" s="206" t="s">
        <v>124</v>
      </c>
      <c r="O4" s="344" t="s">
        <v>229</v>
      </c>
      <c r="P4" s="345" t="s">
        <v>125</v>
      </c>
      <c r="Q4" s="344" t="s">
        <v>229</v>
      </c>
    </row>
    <row r="5" spans="1:17" ht="15" x14ac:dyDescent="0.2">
      <c r="A5" s="86" t="s">
        <v>181</v>
      </c>
      <c r="B5" s="162">
        <v>121</v>
      </c>
      <c r="C5" s="162"/>
      <c r="D5" s="203">
        <v>249</v>
      </c>
      <c r="E5" s="203"/>
      <c r="F5" s="162">
        <v>202</v>
      </c>
      <c r="G5" s="162"/>
      <c r="H5" s="348">
        <v>572</v>
      </c>
      <c r="I5" s="349"/>
      <c r="J5" s="192">
        <v>0.68</v>
      </c>
      <c r="K5" s="192"/>
      <c r="L5" s="192">
        <v>0.59</v>
      </c>
      <c r="M5" s="192"/>
      <c r="N5" s="192">
        <v>0.63</v>
      </c>
      <c r="O5" s="192"/>
      <c r="P5" s="204">
        <v>0.62</v>
      </c>
      <c r="Q5" s="192"/>
    </row>
    <row r="6" spans="1:17" ht="15" x14ac:dyDescent="0.2">
      <c r="A6" s="86" t="s">
        <v>182</v>
      </c>
      <c r="B6" s="201">
        <v>57</v>
      </c>
      <c r="C6" s="201"/>
      <c r="D6" s="202">
        <v>176</v>
      </c>
      <c r="E6" s="202"/>
      <c r="F6" s="201">
        <v>118</v>
      </c>
      <c r="G6" s="201"/>
      <c r="H6" s="348">
        <v>351</v>
      </c>
      <c r="I6" s="349"/>
      <c r="J6" s="192">
        <v>0.32</v>
      </c>
      <c r="K6" s="192"/>
      <c r="L6" s="192">
        <v>0.41</v>
      </c>
      <c r="M6" s="192"/>
      <c r="N6" s="192">
        <v>0.37</v>
      </c>
      <c r="O6" s="192"/>
      <c r="P6" s="200">
        <v>0.38</v>
      </c>
      <c r="Q6" s="192"/>
    </row>
    <row r="7" spans="1:17" ht="47.25" x14ac:dyDescent="0.2">
      <c r="A7" s="86" t="s">
        <v>258</v>
      </c>
      <c r="B7" s="162">
        <v>105</v>
      </c>
      <c r="C7" s="162"/>
      <c r="D7" s="203">
        <v>189</v>
      </c>
      <c r="E7" s="203"/>
      <c r="F7" s="162">
        <v>8</v>
      </c>
      <c r="G7" s="162"/>
      <c r="H7" s="348">
        <v>302</v>
      </c>
      <c r="I7" s="350"/>
      <c r="J7" s="192" t="s">
        <v>256</v>
      </c>
      <c r="K7" s="351"/>
      <c r="L7" s="351" t="s">
        <v>256</v>
      </c>
      <c r="M7" s="351"/>
      <c r="N7" s="351" t="s">
        <v>256</v>
      </c>
      <c r="O7" s="351"/>
      <c r="P7" s="352" t="s">
        <v>256</v>
      </c>
      <c r="Q7" s="192"/>
    </row>
    <row r="8" spans="1:17" ht="15" x14ac:dyDescent="0.25">
      <c r="A8" s="199" t="s">
        <v>52</v>
      </c>
      <c r="B8" s="198">
        <v>283</v>
      </c>
      <c r="C8" s="198"/>
      <c r="D8" s="198">
        <v>614</v>
      </c>
      <c r="E8" s="198"/>
      <c r="F8" s="198">
        <v>328</v>
      </c>
      <c r="G8" s="198"/>
      <c r="H8" s="197">
        <v>1225</v>
      </c>
      <c r="I8" s="346"/>
      <c r="J8" s="196">
        <v>1</v>
      </c>
      <c r="K8" s="195"/>
      <c r="L8" s="195">
        <v>1</v>
      </c>
      <c r="M8" s="195"/>
      <c r="N8" s="195">
        <v>1</v>
      </c>
      <c r="O8" s="195"/>
      <c r="P8" s="194">
        <v>1</v>
      </c>
      <c r="Q8" s="193"/>
    </row>
    <row r="9" spans="1:17" x14ac:dyDescent="0.2">
      <c r="A9" s="19" t="s">
        <v>126</v>
      </c>
      <c r="B9" s="85"/>
      <c r="C9" s="85"/>
      <c r="D9" s="85"/>
      <c r="E9" s="85"/>
      <c r="F9" s="85"/>
      <c r="G9" s="85"/>
      <c r="H9" s="116"/>
      <c r="I9" s="116"/>
      <c r="J9" s="192"/>
      <c r="K9" s="192"/>
      <c r="L9" s="192"/>
      <c r="M9" s="192"/>
      <c r="N9" s="192"/>
      <c r="O9" s="192"/>
      <c r="P9" s="192"/>
      <c r="Q9" s="192"/>
    </row>
    <row r="10" spans="1:17" x14ac:dyDescent="0.2">
      <c r="A10" s="191" t="s">
        <v>183</v>
      </c>
      <c r="B10" s="86"/>
      <c r="C10" s="86"/>
      <c r="D10" s="86"/>
      <c r="E10" s="86"/>
      <c r="F10" s="86"/>
      <c r="G10" s="86"/>
      <c r="H10" s="86"/>
      <c r="I10" s="86"/>
      <c r="J10" s="86"/>
      <c r="K10" s="86"/>
      <c r="L10" s="86"/>
      <c r="M10" s="86"/>
      <c r="N10" s="86"/>
      <c r="O10" s="86"/>
      <c r="P10" s="86"/>
      <c r="Q10" s="86"/>
    </row>
    <row r="11" spans="1:17" ht="27.95" customHeight="1" x14ac:dyDescent="0.2">
      <c r="A11" s="381" t="s">
        <v>259</v>
      </c>
      <c r="B11" s="381"/>
      <c r="C11" s="381"/>
      <c r="D11" s="381"/>
      <c r="E11" s="381"/>
      <c r="F11" s="381"/>
      <c r="G11" s="381"/>
      <c r="H11" s="381"/>
      <c r="I11" s="381"/>
      <c r="J11" s="381"/>
      <c r="K11" s="381"/>
      <c r="L11" s="381"/>
      <c r="M11" s="381"/>
      <c r="N11" s="381"/>
      <c r="O11" s="381"/>
      <c r="P11" s="381"/>
      <c r="Q11" s="381"/>
    </row>
    <row r="12" spans="1:17" ht="27.95" customHeight="1" x14ac:dyDescent="0.2">
      <c r="A12" s="381" t="s">
        <v>260</v>
      </c>
      <c r="B12" s="381"/>
      <c r="C12" s="381"/>
      <c r="D12" s="381"/>
      <c r="E12" s="381"/>
      <c r="F12" s="381"/>
      <c r="G12" s="381"/>
      <c r="H12" s="381"/>
      <c r="I12" s="381"/>
      <c r="J12" s="381"/>
      <c r="K12" s="381"/>
      <c r="L12" s="381"/>
      <c r="M12" s="381"/>
      <c r="N12" s="381"/>
      <c r="O12" s="381"/>
      <c r="P12" s="381"/>
      <c r="Q12" s="381"/>
    </row>
    <row r="13" spans="1:17" x14ac:dyDescent="0.2">
      <c r="A13" s="59" t="s">
        <v>261</v>
      </c>
    </row>
    <row r="14" spans="1:17" x14ac:dyDescent="0.2">
      <c r="A14" s="59" t="s">
        <v>257</v>
      </c>
    </row>
    <row r="15" spans="1:17" x14ac:dyDescent="0.2">
      <c r="A15" s="57" t="s">
        <v>56</v>
      </c>
    </row>
  </sheetData>
  <mergeCells count="5">
    <mergeCell ref="A3:A4"/>
    <mergeCell ref="B3:H3"/>
    <mergeCell ref="J3:Q3"/>
    <mergeCell ref="A11:Q11"/>
    <mergeCell ref="A12:Q12"/>
  </mergeCells>
  <pageMargins left="0.7" right="0.7" top="0.75" bottom="0.75" header="0.3" footer="0.3"/>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EDA21-CBBA-4DC1-BC5C-C10C85BAE33D}">
  <sheetPr codeName="Sheet51">
    <pageSetUpPr fitToPage="1"/>
  </sheetPr>
  <dimension ref="A1:I41"/>
  <sheetViews>
    <sheetView zoomScaleNormal="100" zoomScaleSheetLayoutView="50" workbookViewId="0"/>
  </sheetViews>
  <sheetFormatPr defaultColWidth="9.28515625" defaultRowHeight="14.25" x14ac:dyDescent="0.2"/>
  <cols>
    <col min="1" max="1" width="42.7109375" style="17" customWidth="1"/>
    <col min="2" max="2" width="9.28515625" style="17"/>
    <col min="3" max="3" width="16.28515625" style="17" customWidth="1"/>
    <col min="4" max="4" width="6.28515625" style="17" customWidth="1"/>
    <col min="5" max="5" width="19.42578125" style="17" customWidth="1"/>
    <col min="6" max="16384" width="9.28515625" style="17"/>
  </cols>
  <sheetData>
    <row r="1" spans="1:9" ht="15" x14ac:dyDescent="0.2">
      <c r="A1" s="40" t="s">
        <v>184</v>
      </c>
      <c r="B1" s="233"/>
      <c r="C1" s="233"/>
      <c r="D1" s="233"/>
      <c r="E1" s="233"/>
    </row>
    <row r="3" spans="1:9" ht="27" customHeight="1" x14ac:dyDescent="0.2">
      <c r="A3" s="383" t="s">
        <v>60</v>
      </c>
      <c r="B3" s="385" t="s">
        <v>185</v>
      </c>
      <c r="C3" s="385"/>
      <c r="D3" s="386"/>
      <c r="E3" s="366" t="s">
        <v>186</v>
      </c>
    </row>
    <row r="4" spans="1:9" s="216" customFormat="1" ht="42.75" x14ac:dyDescent="0.2">
      <c r="A4" s="384"/>
      <c r="B4" s="52" t="s">
        <v>187</v>
      </c>
      <c r="C4" s="52" t="s">
        <v>188</v>
      </c>
      <c r="D4" s="218" t="s">
        <v>189</v>
      </c>
      <c r="E4" s="367"/>
      <c r="F4" s="17"/>
      <c r="G4" s="17"/>
    </row>
    <row r="5" spans="1:9" x14ac:dyDescent="0.2">
      <c r="A5" s="159" t="s">
        <v>122</v>
      </c>
      <c r="B5" s="17">
        <v>121</v>
      </c>
      <c r="C5" s="17">
        <v>53</v>
      </c>
      <c r="D5" s="215">
        <v>174</v>
      </c>
      <c r="E5" s="214">
        <v>0.7</v>
      </c>
    </row>
    <row r="6" spans="1:9" x14ac:dyDescent="0.2">
      <c r="A6" s="159" t="s">
        <v>123</v>
      </c>
      <c r="B6" s="17">
        <v>240</v>
      </c>
      <c r="C6" s="17">
        <v>118</v>
      </c>
      <c r="D6" s="215">
        <v>358</v>
      </c>
      <c r="E6" s="214">
        <v>0.67</v>
      </c>
    </row>
    <row r="7" spans="1:9" x14ac:dyDescent="0.2">
      <c r="A7" s="159" t="s">
        <v>124</v>
      </c>
      <c r="B7" s="17">
        <v>191</v>
      </c>
      <c r="C7" s="17">
        <v>22</v>
      </c>
      <c r="D7" s="215">
        <v>213</v>
      </c>
      <c r="E7" s="214">
        <v>0.9</v>
      </c>
    </row>
    <row r="8" spans="1:9" ht="15" x14ac:dyDescent="0.25">
      <c r="A8" s="232" t="s">
        <v>52</v>
      </c>
      <c r="B8" s="213">
        <v>552</v>
      </c>
      <c r="C8" s="212">
        <v>193</v>
      </c>
      <c r="D8" s="221">
        <v>745</v>
      </c>
      <c r="E8" s="210">
        <v>0.74</v>
      </c>
    </row>
    <row r="9" spans="1:9" x14ac:dyDescent="0.2">
      <c r="A9" s="19" t="s">
        <v>126</v>
      </c>
      <c r="B9" s="158"/>
      <c r="D9" s="158"/>
      <c r="E9" s="231"/>
    </row>
    <row r="10" spans="1:9" s="35" customFormat="1" ht="45" customHeight="1" x14ac:dyDescent="0.25">
      <c r="A10" s="382" t="s">
        <v>190</v>
      </c>
      <c r="B10" s="382"/>
      <c r="C10" s="382"/>
      <c r="D10" s="382"/>
      <c r="E10" s="382"/>
      <c r="F10" s="220"/>
      <c r="G10" s="220"/>
      <c r="H10" s="220"/>
      <c r="I10" s="220"/>
    </row>
    <row r="11" spans="1:9" s="35" customFormat="1" ht="30" customHeight="1" x14ac:dyDescent="0.25">
      <c r="A11" s="382" t="s">
        <v>191</v>
      </c>
      <c r="B11" s="382"/>
      <c r="C11" s="382"/>
      <c r="D11" s="382"/>
      <c r="E11" s="382"/>
      <c r="F11" s="220"/>
      <c r="G11" s="220"/>
      <c r="H11" s="220"/>
      <c r="I11" s="220"/>
    </row>
    <row r="12" spans="1:9" s="35" customFormat="1" ht="15" customHeight="1" x14ac:dyDescent="0.25">
      <c r="A12" s="208" t="s">
        <v>192</v>
      </c>
      <c r="B12" s="209"/>
      <c r="C12" s="209"/>
      <c r="D12" s="209"/>
      <c r="E12" s="209"/>
    </row>
    <row r="13" spans="1:9" s="35" customFormat="1" x14ac:dyDescent="0.25">
      <c r="A13" s="207" t="s">
        <v>56</v>
      </c>
      <c r="B13" s="230"/>
      <c r="D13" s="229"/>
      <c r="E13" s="229"/>
    </row>
    <row r="16" spans="1:9" ht="15" x14ac:dyDescent="0.25">
      <c r="A16" s="79" t="s">
        <v>193</v>
      </c>
    </row>
    <row r="17" spans="1:9" x14ac:dyDescent="0.2">
      <c r="A17" s="55"/>
      <c r="B17" s="55"/>
      <c r="C17" s="55"/>
      <c r="D17" s="55"/>
      <c r="E17" s="55"/>
    </row>
    <row r="18" spans="1:9" ht="30" customHeight="1" x14ac:dyDescent="0.2">
      <c r="A18" s="362" t="s">
        <v>22</v>
      </c>
      <c r="B18" s="385" t="s">
        <v>185</v>
      </c>
      <c r="C18" s="385"/>
      <c r="D18" s="386"/>
      <c r="E18" s="387" t="s">
        <v>186</v>
      </c>
    </row>
    <row r="19" spans="1:9" ht="45" customHeight="1" x14ac:dyDescent="0.2">
      <c r="A19" s="363"/>
      <c r="B19" s="52" t="s">
        <v>187</v>
      </c>
      <c r="C19" s="217" t="s">
        <v>188</v>
      </c>
      <c r="D19" s="218" t="s">
        <v>189</v>
      </c>
      <c r="E19" s="388"/>
    </row>
    <row r="20" spans="1:9" ht="13.9" customHeight="1" x14ac:dyDescent="0.2">
      <c r="A20" s="228" t="s">
        <v>26</v>
      </c>
      <c r="B20" s="219">
        <v>257</v>
      </c>
      <c r="C20" s="219">
        <v>34</v>
      </c>
      <c r="D20" s="227">
        <v>291</v>
      </c>
      <c r="E20" s="226">
        <v>0.88</v>
      </c>
    </row>
    <row r="21" spans="1:9" x14ac:dyDescent="0.2">
      <c r="A21" s="35" t="s">
        <v>32</v>
      </c>
      <c r="B21" s="49">
        <v>84</v>
      </c>
      <c r="C21" s="49">
        <v>62</v>
      </c>
      <c r="D21" s="225">
        <v>146</v>
      </c>
      <c r="E21" s="224">
        <v>0.57999999999999996</v>
      </c>
    </row>
    <row r="22" spans="1:9" x14ac:dyDescent="0.2">
      <c r="A22" s="35" t="s">
        <v>41</v>
      </c>
      <c r="B22" s="49">
        <v>67</v>
      </c>
      <c r="C22" s="49">
        <v>22</v>
      </c>
      <c r="D22" s="225">
        <v>89</v>
      </c>
      <c r="E22" s="224">
        <v>0.75</v>
      </c>
    </row>
    <row r="23" spans="1:9" x14ac:dyDescent="0.2">
      <c r="A23" s="35" t="s">
        <v>45</v>
      </c>
      <c r="B23" s="49">
        <v>144</v>
      </c>
      <c r="C23" s="49">
        <v>75</v>
      </c>
      <c r="D23" s="225">
        <v>219</v>
      </c>
      <c r="E23" s="224">
        <v>0.66</v>
      </c>
    </row>
    <row r="24" spans="1:9" ht="15" x14ac:dyDescent="0.25">
      <c r="A24" s="223" t="s">
        <v>52</v>
      </c>
      <c r="B24" s="222">
        <v>552</v>
      </c>
      <c r="C24" s="212">
        <v>193</v>
      </c>
      <c r="D24" s="221">
        <v>745</v>
      </c>
      <c r="E24" s="210">
        <v>0.74</v>
      </c>
    </row>
    <row r="25" spans="1:9" ht="45" customHeight="1" x14ac:dyDescent="0.2">
      <c r="A25" s="357" t="s">
        <v>190</v>
      </c>
      <c r="B25" s="357"/>
      <c r="C25" s="357"/>
      <c r="D25" s="357"/>
      <c r="E25" s="357"/>
      <c r="F25" s="220"/>
      <c r="G25" s="220"/>
      <c r="H25" s="220"/>
      <c r="I25" s="220"/>
    </row>
    <row r="26" spans="1:9" ht="45" customHeight="1" x14ac:dyDescent="0.2">
      <c r="A26" s="382" t="s">
        <v>194</v>
      </c>
      <c r="B26" s="382"/>
      <c r="C26" s="382"/>
      <c r="D26" s="382"/>
      <c r="E26" s="382"/>
      <c r="F26" s="220"/>
      <c r="G26" s="220"/>
    </row>
    <row r="27" spans="1:9" ht="15" customHeight="1" x14ac:dyDescent="0.2">
      <c r="A27" s="208" t="s">
        <v>192</v>
      </c>
      <c r="B27" s="20"/>
      <c r="C27" s="20"/>
      <c r="D27" s="20"/>
      <c r="E27" s="20"/>
    </row>
    <row r="28" spans="1:9" ht="13.9" customHeight="1" x14ac:dyDescent="0.2">
      <c r="A28" s="207" t="s">
        <v>56</v>
      </c>
    </row>
    <row r="31" spans="1:9" ht="15" x14ac:dyDescent="0.25">
      <c r="A31" s="79" t="s">
        <v>195</v>
      </c>
    </row>
    <row r="33" spans="1:7" ht="30" customHeight="1" x14ac:dyDescent="0.2">
      <c r="A33" s="362" t="s">
        <v>196</v>
      </c>
      <c r="B33" s="385" t="s">
        <v>185</v>
      </c>
      <c r="C33" s="385"/>
      <c r="D33" s="386"/>
      <c r="E33" s="387" t="s">
        <v>186</v>
      </c>
    </row>
    <row r="34" spans="1:7" s="216" customFormat="1" ht="42.75" x14ac:dyDescent="0.2">
      <c r="A34" s="363"/>
      <c r="B34" s="52" t="s">
        <v>187</v>
      </c>
      <c r="C34" s="217" t="s">
        <v>188</v>
      </c>
      <c r="D34" s="218" t="s">
        <v>189</v>
      </c>
      <c r="E34" s="388"/>
    </row>
    <row r="35" spans="1:7" x14ac:dyDescent="0.2">
      <c r="A35" s="159" t="s">
        <v>197</v>
      </c>
      <c r="B35" s="158">
        <v>73</v>
      </c>
      <c r="C35" s="158">
        <v>44</v>
      </c>
      <c r="D35" s="215">
        <v>117</v>
      </c>
      <c r="E35" s="214">
        <v>0.62</v>
      </c>
    </row>
    <row r="36" spans="1:7" x14ac:dyDescent="0.2">
      <c r="A36" s="159" t="s">
        <v>198</v>
      </c>
      <c r="B36" s="158">
        <v>479</v>
      </c>
      <c r="C36" s="158">
        <v>149</v>
      </c>
      <c r="D36" s="215">
        <v>628</v>
      </c>
      <c r="E36" s="214">
        <v>0.76</v>
      </c>
    </row>
    <row r="37" spans="1:7" ht="15" x14ac:dyDescent="0.25">
      <c r="A37" s="212" t="s">
        <v>52</v>
      </c>
      <c r="B37" s="213">
        <v>552</v>
      </c>
      <c r="C37" s="212">
        <v>193</v>
      </c>
      <c r="D37" s="211">
        <v>745</v>
      </c>
      <c r="E37" s="210">
        <v>0.74</v>
      </c>
    </row>
    <row r="38" spans="1:7" ht="45" customHeight="1" x14ac:dyDescent="0.2">
      <c r="A38" s="357" t="s">
        <v>190</v>
      </c>
      <c r="B38" s="357"/>
      <c r="C38" s="357"/>
      <c r="D38" s="357"/>
      <c r="E38" s="357"/>
      <c r="F38" s="220"/>
      <c r="G38" s="220"/>
    </row>
    <row r="39" spans="1:7" ht="45" customHeight="1" x14ac:dyDescent="0.2">
      <c r="A39" s="382" t="s">
        <v>199</v>
      </c>
      <c r="B39" s="382"/>
      <c r="C39" s="382"/>
      <c r="D39" s="382"/>
      <c r="E39" s="382"/>
      <c r="F39" s="220"/>
      <c r="G39" s="220"/>
    </row>
    <row r="40" spans="1:7" x14ac:dyDescent="0.2">
      <c r="A40" s="208" t="s">
        <v>192</v>
      </c>
      <c r="B40" s="20"/>
      <c r="C40" s="20"/>
      <c r="D40" s="20"/>
      <c r="E40" s="20"/>
    </row>
    <row r="41" spans="1:7" x14ac:dyDescent="0.2">
      <c r="A41" s="207" t="s">
        <v>56</v>
      </c>
    </row>
  </sheetData>
  <mergeCells count="15">
    <mergeCell ref="A39:E39"/>
    <mergeCell ref="A3:A4"/>
    <mergeCell ref="B3:D3"/>
    <mergeCell ref="E3:E4"/>
    <mergeCell ref="A18:A19"/>
    <mergeCell ref="B18:D18"/>
    <mergeCell ref="E18:E19"/>
    <mergeCell ref="A38:E38"/>
    <mergeCell ref="A26:E26"/>
    <mergeCell ref="A25:E25"/>
    <mergeCell ref="A11:E11"/>
    <mergeCell ref="A10:E10"/>
    <mergeCell ref="A33:A34"/>
    <mergeCell ref="B33:D33"/>
    <mergeCell ref="E33:E34"/>
  </mergeCells>
  <pageMargins left="0.7" right="0.7" top="0.75" bottom="0.75" header="0.3" footer="0.3"/>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3052-01B7-4F9B-B645-B18952803364}">
  <sheetPr codeName="Sheet52">
    <pageSetUpPr fitToPage="1"/>
  </sheetPr>
  <dimension ref="A1:O13"/>
  <sheetViews>
    <sheetView zoomScaleNormal="100" zoomScaleSheetLayoutView="100" workbookViewId="0"/>
  </sheetViews>
  <sheetFormatPr defaultColWidth="9.28515625" defaultRowHeight="14.25" x14ac:dyDescent="0.2"/>
  <cols>
    <col min="1" max="16384" width="9.28515625" style="7"/>
  </cols>
  <sheetData>
    <row r="1" spans="1:15" s="56" customFormat="1" ht="15" customHeight="1" x14ac:dyDescent="0.2">
      <c r="A1" s="245" t="s">
        <v>200</v>
      </c>
      <c r="B1" s="244"/>
      <c r="C1" s="7"/>
      <c r="D1" s="7"/>
      <c r="E1" s="7"/>
      <c r="F1" s="7"/>
      <c r="G1" s="7"/>
      <c r="H1" s="7"/>
      <c r="I1" s="7"/>
      <c r="J1" s="7"/>
      <c r="K1" s="7"/>
      <c r="L1" s="7"/>
      <c r="M1" s="7"/>
      <c r="N1" s="7"/>
      <c r="O1" s="7"/>
    </row>
    <row r="2" spans="1:15" s="56" customFormat="1" x14ac:dyDescent="0.2">
      <c r="A2" s="7"/>
      <c r="B2" s="7"/>
      <c r="C2" s="7"/>
      <c r="D2" s="7"/>
      <c r="E2" s="7"/>
      <c r="F2" s="7"/>
      <c r="G2" s="7"/>
      <c r="H2" s="7"/>
      <c r="I2" s="7"/>
      <c r="J2" s="7"/>
      <c r="K2" s="7"/>
      <c r="L2" s="7"/>
      <c r="M2" s="7"/>
      <c r="N2" s="7"/>
      <c r="O2" s="7"/>
    </row>
    <row r="3" spans="1:15" s="56" customFormat="1" ht="31.5" customHeight="1" x14ac:dyDescent="0.2">
      <c r="A3" s="125" t="s">
        <v>60</v>
      </c>
      <c r="B3" s="144" t="s">
        <v>122</v>
      </c>
      <c r="C3" s="144" t="s">
        <v>123</v>
      </c>
      <c r="D3" s="144" t="s">
        <v>124</v>
      </c>
      <c r="E3" s="142" t="s">
        <v>201</v>
      </c>
      <c r="F3" s="7"/>
      <c r="G3" s="7"/>
      <c r="H3" s="7"/>
      <c r="I3" s="7"/>
      <c r="J3" s="7"/>
      <c r="K3" s="7"/>
      <c r="L3" s="7"/>
      <c r="M3" s="7"/>
      <c r="N3" s="7"/>
      <c r="O3" s="7"/>
    </row>
    <row r="4" spans="1:15" s="56" customFormat="1" x14ac:dyDescent="0.2">
      <c r="A4" s="243">
        <v>2019</v>
      </c>
      <c r="B4" s="242">
        <v>0.74</v>
      </c>
      <c r="C4" s="241">
        <v>0.32</v>
      </c>
      <c r="D4" s="241">
        <v>0.52</v>
      </c>
      <c r="E4" s="240">
        <v>0.46</v>
      </c>
      <c r="F4" s="7"/>
      <c r="G4" s="7"/>
      <c r="H4" s="7"/>
      <c r="I4" s="7"/>
      <c r="J4" s="7"/>
      <c r="K4" s="7"/>
      <c r="L4" s="7"/>
      <c r="M4" s="7"/>
      <c r="N4" s="7"/>
      <c r="O4" s="7"/>
    </row>
    <row r="5" spans="1:15" s="56" customFormat="1" x14ac:dyDescent="0.2">
      <c r="A5" s="8">
        <v>2020</v>
      </c>
      <c r="B5" s="148">
        <v>0.24</v>
      </c>
      <c r="C5" s="127">
        <v>0.42</v>
      </c>
      <c r="D5" s="127">
        <v>0.49</v>
      </c>
      <c r="E5" s="239">
        <v>0.4</v>
      </c>
      <c r="F5" s="7"/>
      <c r="G5" s="7"/>
      <c r="H5" s="7"/>
      <c r="I5" s="7"/>
      <c r="J5" s="7"/>
      <c r="K5" s="7"/>
      <c r="L5" s="7"/>
      <c r="M5" s="7"/>
      <c r="N5" s="7"/>
      <c r="O5" s="7"/>
    </row>
    <row r="6" spans="1:15" s="56" customFormat="1" x14ac:dyDescent="0.2">
      <c r="A6" s="8">
        <v>2021</v>
      </c>
      <c r="B6" s="148">
        <v>0.63</v>
      </c>
      <c r="C6" s="127">
        <v>0.44</v>
      </c>
      <c r="D6" s="127">
        <v>0.42</v>
      </c>
      <c r="E6" s="239">
        <v>0.47</v>
      </c>
      <c r="F6" s="7"/>
      <c r="G6" s="7"/>
      <c r="H6" s="7"/>
      <c r="I6" s="7"/>
      <c r="J6" s="7"/>
      <c r="K6" s="7"/>
      <c r="L6" s="7"/>
      <c r="M6" s="7"/>
      <c r="N6" s="7"/>
      <c r="O6" s="7"/>
    </row>
    <row r="7" spans="1:15" s="56" customFormat="1" x14ac:dyDescent="0.2">
      <c r="A7" s="8">
        <v>2022</v>
      </c>
      <c r="B7" s="148">
        <v>0.69</v>
      </c>
      <c r="C7" s="127">
        <v>0.55000000000000004</v>
      </c>
      <c r="D7" s="127">
        <v>0.81</v>
      </c>
      <c r="E7" s="239">
        <v>0.66</v>
      </c>
      <c r="F7" s="7"/>
      <c r="G7" s="7"/>
      <c r="H7" s="7"/>
      <c r="I7" s="7"/>
      <c r="J7" s="7"/>
      <c r="K7" s="7"/>
      <c r="L7" s="7"/>
      <c r="M7" s="7"/>
      <c r="N7" s="7"/>
      <c r="O7" s="7"/>
    </row>
    <row r="8" spans="1:15" s="56" customFormat="1" ht="15" x14ac:dyDescent="0.25">
      <c r="A8" s="16">
        <v>2023</v>
      </c>
      <c r="B8" s="238">
        <v>0.7</v>
      </c>
      <c r="C8" s="130">
        <v>0.67</v>
      </c>
      <c r="D8" s="130">
        <v>0.9</v>
      </c>
      <c r="E8" s="237">
        <v>0.74</v>
      </c>
      <c r="F8" s="7"/>
      <c r="G8" s="7"/>
      <c r="H8" s="7"/>
      <c r="I8" s="7"/>
      <c r="J8" s="7"/>
      <c r="K8" s="7"/>
      <c r="L8" s="7"/>
      <c r="M8" s="7"/>
      <c r="N8" s="7"/>
      <c r="O8" s="7"/>
    </row>
    <row r="9" spans="1:15" s="56" customFormat="1" ht="15" thickBot="1" x14ac:dyDescent="0.25">
      <c r="A9" s="236" t="s">
        <v>202</v>
      </c>
      <c r="B9" s="235" t="s">
        <v>203</v>
      </c>
      <c r="C9" s="235" t="s">
        <v>204</v>
      </c>
      <c r="D9" s="235" t="s">
        <v>205</v>
      </c>
      <c r="E9" s="234" t="s">
        <v>206</v>
      </c>
      <c r="F9" s="7"/>
      <c r="G9" s="7"/>
      <c r="H9" s="7"/>
      <c r="I9" s="7"/>
      <c r="J9" s="7"/>
      <c r="K9" s="7"/>
      <c r="L9" s="7"/>
      <c r="M9" s="7"/>
      <c r="N9" s="7"/>
      <c r="O9" s="7"/>
    </row>
    <row r="10" spans="1:15" s="56" customFormat="1" ht="15" thickTop="1" x14ac:dyDescent="0.2">
      <c r="A10" s="19" t="s">
        <v>126</v>
      </c>
      <c r="B10" s="148"/>
      <c r="C10" s="127"/>
      <c r="D10" s="127"/>
      <c r="E10" s="127"/>
      <c r="F10" s="7"/>
      <c r="G10" s="7"/>
      <c r="H10" s="7"/>
      <c r="I10" s="7"/>
      <c r="J10" s="7"/>
      <c r="K10" s="7"/>
      <c r="L10" s="7"/>
      <c r="M10" s="7"/>
      <c r="N10" s="7"/>
      <c r="O10" s="7"/>
    </row>
    <row r="11" spans="1:15" s="56" customFormat="1" x14ac:dyDescent="0.2">
      <c r="A11" s="57" t="s">
        <v>207</v>
      </c>
      <c r="B11" s="115"/>
      <c r="C11" s="115"/>
      <c r="D11" s="115"/>
      <c r="E11" s="115"/>
      <c r="F11" s="115"/>
      <c r="G11" s="115"/>
      <c r="H11" s="7"/>
      <c r="I11" s="7"/>
      <c r="J11" s="7"/>
      <c r="K11" s="7"/>
      <c r="L11" s="7"/>
      <c r="M11" s="7"/>
      <c r="N11" s="7"/>
      <c r="O11" s="7"/>
    </row>
    <row r="12" spans="1:15" s="56" customFormat="1" x14ac:dyDescent="0.2">
      <c r="A12" s="57" t="s">
        <v>208</v>
      </c>
      <c r="B12" s="115"/>
      <c r="C12" s="115"/>
      <c r="D12" s="115"/>
      <c r="E12" s="115"/>
      <c r="F12" s="115"/>
      <c r="G12" s="115"/>
      <c r="H12" s="7"/>
      <c r="I12" s="7"/>
      <c r="J12" s="7"/>
      <c r="K12" s="7"/>
      <c r="L12" s="7"/>
      <c r="M12" s="7"/>
      <c r="N12" s="7"/>
      <c r="O12" s="7"/>
    </row>
    <row r="13" spans="1:15" s="56" customFormat="1" x14ac:dyDescent="0.2">
      <c r="A13" s="57" t="s">
        <v>209</v>
      </c>
      <c r="B13" s="7"/>
      <c r="C13" s="7"/>
      <c r="D13" s="7"/>
      <c r="E13" s="7"/>
      <c r="F13" s="7"/>
      <c r="G13" s="7"/>
      <c r="H13" s="7"/>
      <c r="I13" s="7"/>
      <c r="J13" s="7"/>
      <c r="K13" s="7"/>
      <c r="L13" s="7"/>
      <c r="M13" s="7"/>
      <c r="N13" s="7"/>
      <c r="O13" s="7"/>
    </row>
  </sheetData>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4718D-2E8E-496B-A792-B3FC04E6B312}">
  <sheetPr codeName="Sheet55">
    <pageSetUpPr fitToPage="1"/>
  </sheetPr>
  <dimension ref="A1:F38"/>
  <sheetViews>
    <sheetView zoomScaleNormal="100" zoomScaleSheetLayoutView="100" workbookViewId="0">
      <selection sqref="A1:F1"/>
    </sheetView>
  </sheetViews>
  <sheetFormatPr defaultColWidth="9.28515625" defaultRowHeight="14.25" x14ac:dyDescent="0.2"/>
  <cols>
    <col min="1" max="1" width="16.28515625" style="17" customWidth="1"/>
    <col min="2" max="2" width="14.28515625" style="17" customWidth="1"/>
    <col min="3" max="3" width="16.5703125" style="17" customWidth="1"/>
    <col min="4" max="4" width="15.28515625" style="17" customWidth="1"/>
    <col min="5" max="5" width="7.5703125" style="17" customWidth="1"/>
    <col min="6" max="6" width="13.5703125" style="17" customWidth="1"/>
    <col min="7" max="16384" width="9.28515625" style="7"/>
  </cols>
  <sheetData>
    <row r="1" spans="1:6" ht="30" customHeight="1" x14ac:dyDescent="0.25">
      <c r="A1" s="355" t="s">
        <v>210</v>
      </c>
      <c r="B1" s="355"/>
      <c r="C1" s="355"/>
      <c r="D1" s="355"/>
      <c r="E1" s="355"/>
      <c r="F1" s="355"/>
    </row>
    <row r="2" spans="1:6" x14ac:dyDescent="0.2">
      <c r="A2" s="55"/>
      <c r="B2" s="55"/>
      <c r="C2" s="55"/>
      <c r="D2" s="55"/>
      <c r="E2" s="55"/>
      <c r="F2" s="55"/>
    </row>
    <row r="3" spans="1:6" s="80" customFormat="1" ht="42.75" x14ac:dyDescent="0.25">
      <c r="A3" s="251" t="s">
        <v>89</v>
      </c>
      <c r="B3" s="52" t="s">
        <v>26</v>
      </c>
      <c r="C3" s="217" t="s">
        <v>32</v>
      </c>
      <c r="D3" s="217" t="s">
        <v>41</v>
      </c>
      <c r="E3" s="217" t="s">
        <v>45</v>
      </c>
      <c r="F3" s="250" t="s">
        <v>211</v>
      </c>
    </row>
    <row r="4" spans="1:6" x14ac:dyDescent="0.2">
      <c r="A4" s="35" t="s">
        <v>122</v>
      </c>
      <c r="B4" s="246">
        <v>20.071428571428573</v>
      </c>
      <c r="C4" s="246">
        <v>37.214285714285715</v>
      </c>
      <c r="D4" s="246">
        <v>22.357142857142858</v>
      </c>
      <c r="E4" s="246">
        <v>22.928571428571427</v>
      </c>
      <c r="F4" s="249">
        <v>23.285714285714285</v>
      </c>
    </row>
    <row r="5" spans="1:6" x14ac:dyDescent="0.2">
      <c r="A5" s="35" t="s">
        <v>123</v>
      </c>
      <c r="B5" s="246">
        <v>18.142857142857142</v>
      </c>
      <c r="C5" s="246">
        <v>33.571428571428569</v>
      </c>
      <c r="D5" s="246">
        <v>29.714285714285715</v>
      </c>
      <c r="E5" s="246">
        <v>24.285714285714285</v>
      </c>
      <c r="F5" s="249">
        <v>23.571428571428573</v>
      </c>
    </row>
    <row r="6" spans="1:6" x14ac:dyDescent="0.2">
      <c r="A6" s="35" t="s">
        <v>124</v>
      </c>
      <c r="B6" s="246">
        <v>16</v>
      </c>
      <c r="C6" s="246">
        <v>22.285714285714285</v>
      </c>
      <c r="D6" s="246">
        <v>14.285714285714286</v>
      </c>
      <c r="E6" s="246">
        <v>19.214285714285715</v>
      </c>
      <c r="F6" s="249">
        <v>17.714285714285715</v>
      </c>
    </row>
    <row r="7" spans="1:6" ht="15" x14ac:dyDescent="0.25">
      <c r="A7" s="223" t="s">
        <v>125</v>
      </c>
      <c r="B7" s="248">
        <v>17.714285714285715</v>
      </c>
      <c r="C7" s="248">
        <v>29.428571428571427</v>
      </c>
      <c r="D7" s="248">
        <v>20.214285714285715</v>
      </c>
      <c r="E7" s="248">
        <v>22.428571428571427</v>
      </c>
      <c r="F7" s="247">
        <v>21.714285714285715</v>
      </c>
    </row>
    <row r="8" spans="1:6" x14ac:dyDescent="0.2">
      <c r="A8" s="19" t="s">
        <v>126</v>
      </c>
      <c r="B8" s="254"/>
      <c r="C8" s="254"/>
      <c r="D8" s="254"/>
      <c r="E8" s="246"/>
      <c r="F8" s="246"/>
    </row>
    <row r="9" spans="1:6" x14ac:dyDescent="0.2">
      <c r="A9" s="209" t="s">
        <v>212</v>
      </c>
      <c r="B9" s="246"/>
      <c r="C9" s="246"/>
      <c r="D9" s="246"/>
      <c r="E9" s="246"/>
      <c r="F9" s="246"/>
    </row>
    <row r="10" spans="1:6" x14ac:dyDescent="0.2">
      <c r="A10" s="382" t="s">
        <v>213</v>
      </c>
      <c r="B10" s="382"/>
      <c r="C10" s="382"/>
      <c r="D10" s="382"/>
      <c r="E10" s="246"/>
      <c r="F10" s="246"/>
    </row>
    <row r="11" spans="1:6" x14ac:dyDescent="0.2">
      <c r="A11" s="19" t="s">
        <v>56</v>
      </c>
    </row>
    <row r="14" spans="1:6" ht="46.5" customHeight="1" x14ac:dyDescent="0.25">
      <c r="A14" s="355" t="s">
        <v>214</v>
      </c>
      <c r="B14" s="355"/>
      <c r="C14" s="355"/>
      <c r="D14" s="355"/>
      <c r="E14" s="355"/>
      <c r="F14" s="355"/>
    </row>
    <row r="15" spans="1:6" x14ac:dyDescent="0.2">
      <c r="A15" s="55"/>
      <c r="B15" s="55"/>
      <c r="C15" s="55"/>
      <c r="D15" s="55"/>
      <c r="E15" s="55"/>
      <c r="F15" s="55"/>
    </row>
    <row r="16" spans="1:6" s="80" customFormat="1" ht="42.75" x14ac:dyDescent="0.25">
      <c r="A16" s="251" t="s">
        <v>89</v>
      </c>
      <c r="B16" s="52" t="s">
        <v>26</v>
      </c>
      <c r="C16" s="217" t="s">
        <v>32</v>
      </c>
      <c r="D16" s="217" t="s">
        <v>41</v>
      </c>
      <c r="E16" s="217" t="s">
        <v>45</v>
      </c>
      <c r="F16" s="250" t="s">
        <v>211</v>
      </c>
    </row>
    <row r="17" spans="1:6" x14ac:dyDescent="0.2">
      <c r="A17" s="35" t="s">
        <v>122</v>
      </c>
      <c r="B17" s="246">
        <v>18</v>
      </c>
      <c r="C17" s="246">
        <v>36.285714285714285</v>
      </c>
      <c r="D17" s="246">
        <v>22</v>
      </c>
      <c r="E17" s="246">
        <v>22.214285714285715</v>
      </c>
      <c r="F17" s="249">
        <v>22.357142857142858</v>
      </c>
    </row>
    <row r="18" spans="1:6" x14ac:dyDescent="0.2">
      <c r="A18" s="35" t="s">
        <v>123</v>
      </c>
      <c r="B18" s="246">
        <v>16.428571428571427</v>
      </c>
      <c r="C18" s="246">
        <v>24.285714285714285</v>
      </c>
      <c r="D18" s="246">
        <v>23.142857142857142</v>
      </c>
      <c r="E18" s="246">
        <v>23</v>
      </c>
      <c r="F18" s="249">
        <v>19.857142857142858</v>
      </c>
    </row>
    <row r="19" spans="1:6" x14ac:dyDescent="0.2">
      <c r="A19" s="35" t="s">
        <v>124</v>
      </c>
      <c r="B19" s="246">
        <v>15.071428571428571</v>
      </c>
      <c r="C19" s="246">
        <v>20.428571428571427</v>
      </c>
      <c r="D19" s="246">
        <v>12.714285714285714</v>
      </c>
      <c r="E19" s="246">
        <v>16.285714285714285</v>
      </c>
      <c r="F19" s="249">
        <v>15.428571428571429</v>
      </c>
    </row>
    <row r="20" spans="1:6" ht="15" x14ac:dyDescent="0.25">
      <c r="A20" s="223" t="s">
        <v>125</v>
      </c>
      <c r="B20" s="248">
        <v>16.428571428571427</v>
      </c>
      <c r="C20" s="248">
        <v>24</v>
      </c>
      <c r="D20" s="248">
        <v>19</v>
      </c>
      <c r="E20" s="248">
        <v>20.714285714285715</v>
      </c>
      <c r="F20" s="247">
        <v>19</v>
      </c>
    </row>
    <row r="21" spans="1:6" x14ac:dyDescent="0.2">
      <c r="A21" s="19" t="s">
        <v>126</v>
      </c>
      <c r="B21" s="254"/>
      <c r="C21" s="246"/>
      <c r="D21" s="246"/>
      <c r="E21" s="246"/>
      <c r="F21" s="246"/>
    </row>
    <row r="22" spans="1:6" x14ac:dyDescent="0.2">
      <c r="A22" s="209" t="s">
        <v>212</v>
      </c>
      <c r="B22" s="246"/>
      <c r="C22" s="246"/>
      <c r="D22" s="246"/>
      <c r="E22" s="246"/>
      <c r="F22" s="246"/>
    </row>
    <row r="23" spans="1:6" ht="15" customHeight="1" x14ac:dyDescent="0.2">
      <c r="A23" s="382" t="s">
        <v>213</v>
      </c>
      <c r="B23" s="382"/>
      <c r="C23" s="246"/>
      <c r="D23" s="246"/>
      <c r="E23" s="246"/>
      <c r="F23" s="246"/>
    </row>
    <row r="24" spans="1:6" x14ac:dyDescent="0.2">
      <c r="A24" s="253" t="s">
        <v>215</v>
      </c>
      <c r="B24" s="246"/>
      <c r="C24" s="246"/>
      <c r="D24" s="246"/>
      <c r="E24" s="246"/>
      <c r="F24" s="246"/>
    </row>
    <row r="25" spans="1:6" x14ac:dyDescent="0.2">
      <c r="A25" s="252" t="s">
        <v>56</v>
      </c>
    </row>
    <row r="28" spans="1:6" ht="29.25" customHeight="1" x14ac:dyDescent="0.25">
      <c r="A28" s="355" t="s">
        <v>216</v>
      </c>
      <c r="B28" s="355"/>
      <c r="C28" s="355"/>
      <c r="D28" s="355"/>
      <c r="E28" s="355"/>
      <c r="F28" s="355"/>
    </row>
    <row r="29" spans="1:6" x14ac:dyDescent="0.2">
      <c r="A29" s="55"/>
      <c r="B29" s="55"/>
      <c r="C29" s="55"/>
      <c r="D29" s="55"/>
      <c r="E29" s="55"/>
      <c r="F29" s="55"/>
    </row>
    <row r="30" spans="1:6" s="80" customFormat="1" ht="42.75" x14ac:dyDescent="0.25">
      <c r="A30" s="251" t="s">
        <v>89</v>
      </c>
      <c r="B30" s="52" t="s">
        <v>26</v>
      </c>
      <c r="C30" s="217" t="s">
        <v>32</v>
      </c>
      <c r="D30" s="217" t="s">
        <v>41</v>
      </c>
      <c r="E30" s="217" t="s">
        <v>45</v>
      </c>
      <c r="F30" s="250" t="s">
        <v>211</v>
      </c>
    </row>
    <row r="31" spans="1:6" x14ac:dyDescent="0.2">
      <c r="A31" s="35" t="s">
        <v>122</v>
      </c>
      <c r="B31" s="246">
        <v>27.571428571428573</v>
      </c>
      <c r="C31" s="246">
        <v>50.714285714285715</v>
      </c>
      <c r="D31" s="246">
        <v>22.5</v>
      </c>
      <c r="E31" s="246">
        <v>24.214285714285715</v>
      </c>
      <c r="F31" s="249">
        <v>32.214285714285715</v>
      </c>
    </row>
    <row r="32" spans="1:6" x14ac:dyDescent="0.2">
      <c r="A32" s="35" t="s">
        <v>123</v>
      </c>
      <c r="B32" s="246">
        <v>34.571428571428569</v>
      </c>
      <c r="C32" s="246">
        <v>56.714285714285715</v>
      </c>
      <c r="D32" s="246">
        <v>43.5</v>
      </c>
      <c r="E32" s="246">
        <v>39.142857142857146</v>
      </c>
      <c r="F32" s="249">
        <v>43.285714285714285</v>
      </c>
    </row>
    <row r="33" spans="1:6" x14ac:dyDescent="0.2">
      <c r="A33" s="35" t="s">
        <v>124</v>
      </c>
      <c r="B33" s="246">
        <v>21.357142857142858</v>
      </c>
      <c r="C33" s="246">
        <v>25.571428571428573</v>
      </c>
      <c r="D33" s="246">
        <v>21.642857142857142</v>
      </c>
      <c r="E33" s="246">
        <v>23.142857142857142</v>
      </c>
      <c r="F33" s="249">
        <v>23.142857142857142</v>
      </c>
    </row>
    <row r="34" spans="1:6" ht="15" x14ac:dyDescent="0.25">
      <c r="A34" s="223" t="s">
        <v>125</v>
      </c>
      <c r="B34" s="248">
        <v>27</v>
      </c>
      <c r="C34" s="248">
        <v>49.285714285714285</v>
      </c>
      <c r="D34" s="248">
        <v>32.928571428571431</v>
      </c>
      <c r="E34" s="248">
        <v>27.857142857142858</v>
      </c>
      <c r="F34" s="247">
        <v>33.142857142857146</v>
      </c>
    </row>
    <row r="35" spans="1:6" x14ac:dyDescent="0.2">
      <c r="A35" s="19" t="s">
        <v>126</v>
      </c>
      <c r="B35" s="246"/>
      <c r="C35" s="246"/>
      <c r="D35" s="246"/>
      <c r="E35" s="246"/>
      <c r="F35" s="246"/>
    </row>
    <row r="36" spans="1:6" x14ac:dyDescent="0.2">
      <c r="A36" s="209" t="s">
        <v>212</v>
      </c>
      <c r="B36" s="246"/>
      <c r="C36" s="246"/>
      <c r="D36" s="246"/>
      <c r="E36" s="246"/>
      <c r="F36" s="246"/>
    </row>
    <row r="37" spans="1:6" x14ac:dyDescent="0.2">
      <c r="A37" s="19" t="s">
        <v>213</v>
      </c>
      <c r="B37" s="246"/>
      <c r="C37" s="246"/>
      <c r="D37" s="246"/>
      <c r="E37" s="246"/>
      <c r="F37" s="246"/>
    </row>
    <row r="38" spans="1:6" x14ac:dyDescent="0.2">
      <c r="A38" s="19" t="s">
        <v>56</v>
      </c>
    </row>
  </sheetData>
  <mergeCells count="5">
    <mergeCell ref="A1:F1"/>
    <mergeCell ref="A10:D10"/>
    <mergeCell ref="A14:F14"/>
    <mergeCell ref="A23:B23"/>
    <mergeCell ref="A28:F2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F2739-7CA4-4149-9D12-1476841C2515}">
  <sheetPr codeName="Sheet53">
    <pageSetUpPr fitToPage="1"/>
  </sheetPr>
  <dimension ref="A1:I22"/>
  <sheetViews>
    <sheetView zoomScaleNormal="100" zoomScaleSheetLayoutView="100" workbookViewId="0">
      <selection sqref="A1:F1"/>
    </sheetView>
  </sheetViews>
  <sheetFormatPr defaultColWidth="9.28515625" defaultRowHeight="14.25" x14ac:dyDescent="0.2"/>
  <cols>
    <col min="1" max="1" width="16.28515625" style="17" customWidth="1"/>
    <col min="2" max="2" width="14.28515625" style="17" customWidth="1"/>
    <col min="3" max="3" width="16.5703125" style="17" customWidth="1"/>
    <col min="4" max="4" width="15.28515625" style="17" customWidth="1"/>
    <col min="5" max="5" width="7.5703125" style="17" customWidth="1"/>
    <col min="6" max="6" width="13.5703125" style="17" customWidth="1"/>
    <col min="7" max="16384" width="9.28515625" style="7"/>
  </cols>
  <sheetData>
    <row r="1" spans="1:9" ht="30" customHeight="1" x14ac:dyDescent="0.25">
      <c r="A1" s="389" t="s">
        <v>217</v>
      </c>
      <c r="B1" s="389"/>
      <c r="C1" s="389"/>
      <c r="D1" s="389"/>
      <c r="E1" s="389"/>
      <c r="F1" s="389"/>
    </row>
    <row r="2" spans="1:9" x14ac:dyDescent="0.2">
      <c r="A2" s="55"/>
      <c r="B2" s="55"/>
      <c r="C2" s="55"/>
      <c r="D2" s="55"/>
      <c r="E2" s="55"/>
      <c r="F2" s="55"/>
    </row>
    <row r="3" spans="1:9" s="80" customFormat="1" ht="42.75" x14ac:dyDescent="0.2">
      <c r="A3" s="251" t="s">
        <v>89</v>
      </c>
      <c r="B3" s="52" t="s">
        <v>26</v>
      </c>
      <c r="C3" s="217" t="s">
        <v>32</v>
      </c>
      <c r="D3" s="217" t="s">
        <v>41</v>
      </c>
      <c r="E3" s="217" t="s">
        <v>45</v>
      </c>
      <c r="F3" s="250" t="s">
        <v>211</v>
      </c>
      <c r="H3" s="7"/>
    </row>
    <row r="4" spans="1:9" x14ac:dyDescent="0.2">
      <c r="A4" s="35" t="s">
        <v>122</v>
      </c>
      <c r="B4" s="262">
        <v>0.12903225806451613</v>
      </c>
      <c r="C4" s="262">
        <v>7.407407407407407E-2</v>
      </c>
      <c r="D4" s="262">
        <v>0.20930232558139536</v>
      </c>
      <c r="E4" s="262">
        <v>0.18888888888888888</v>
      </c>
      <c r="F4" s="261">
        <v>0.15</v>
      </c>
    </row>
    <row r="5" spans="1:9" x14ac:dyDescent="0.2">
      <c r="A5" s="35" t="s">
        <v>123</v>
      </c>
      <c r="B5" s="262">
        <v>0.14981273408239701</v>
      </c>
      <c r="C5" s="262">
        <v>0.16022099447513813</v>
      </c>
      <c r="D5" s="262">
        <v>0.12857142857142856</v>
      </c>
      <c r="E5" s="262">
        <v>0.1103448275862069</v>
      </c>
      <c r="F5" s="261">
        <v>0.13613861386138615</v>
      </c>
    </row>
    <row r="6" spans="1:9" x14ac:dyDescent="0.2">
      <c r="A6" s="35" t="s">
        <v>124</v>
      </c>
      <c r="B6" s="262">
        <v>0.56028368794326244</v>
      </c>
      <c r="C6" s="262">
        <v>0.47692307692307695</v>
      </c>
      <c r="D6" s="262">
        <v>0.5901639344262295</v>
      </c>
      <c r="E6" s="262">
        <v>0.50442477876106195</v>
      </c>
      <c r="F6" s="261">
        <v>0.53421052631578947</v>
      </c>
    </row>
    <row r="7" spans="1:9" ht="15" x14ac:dyDescent="0.25">
      <c r="A7" s="223" t="s">
        <v>125</v>
      </c>
      <c r="B7" s="260">
        <v>0.26147704590818366</v>
      </c>
      <c r="C7" s="260">
        <v>0.21333333333333335</v>
      </c>
      <c r="D7" s="260">
        <v>0.31034482758620691</v>
      </c>
      <c r="E7" s="260">
        <v>0.21501014198782961</v>
      </c>
      <c r="F7" s="259">
        <v>0.24182561307901906</v>
      </c>
    </row>
    <row r="8" spans="1:9" x14ac:dyDescent="0.2">
      <c r="A8" s="19" t="s">
        <v>126</v>
      </c>
      <c r="B8" s="254"/>
      <c r="C8" s="246"/>
      <c r="D8" s="246"/>
      <c r="E8" s="246"/>
      <c r="F8" s="246"/>
    </row>
    <row r="9" spans="1:9" x14ac:dyDescent="0.2">
      <c r="A9" s="252" t="s">
        <v>56</v>
      </c>
      <c r="B9" s="246"/>
      <c r="C9" s="246"/>
      <c r="D9" s="246"/>
      <c r="E9" s="246"/>
      <c r="F9" s="246"/>
    </row>
    <row r="10" spans="1:9" ht="15" customHeight="1" x14ac:dyDescent="0.2">
      <c r="A10" s="382"/>
      <c r="B10" s="382"/>
      <c r="C10" s="246"/>
      <c r="D10" s="246"/>
      <c r="E10" s="246"/>
      <c r="F10" s="246"/>
    </row>
    <row r="11" spans="1:9" x14ac:dyDescent="0.2">
      <c r="A11" s="253"/>
      <c r="B11" s="246"/>
      <c r="C11" s="246"/>
      <c r="D11" s="246"/>
      <c r="E11" s="246"/>
      <c r="F11" s="246"/>
    </row>
    <row r="12" spans="1:9" ht="30" customHeight="1" x14ac:dyDescent="0.25">
      <c r="A12" s="355" t="s">
        <v>218</v>
      </c>
      <c r="B12" s="355"/>
      <c r="C12" s="355"/>
      <c r="D12" s="355"/>
      <c r="E12" s="355"/>
      <c r="F12" s="355"/>
    </row>
    <row r="13" spans="1:9" x14ac:dyDescent="0.2">
      <c r="A13" s="55"/>
      <c r="B13" s="55"/>
      <c r="C13" s="55"/>
      <c r="D13" s="55"/>
      <c r="E13" s="55"/>
      <c r="F13" s="55"/>
    </row>
    <row r="14" spans="1:9" s="80" customFormat="1" ht="42.75" x14ac:dyDescent="0.25">
      <c r="A14" s="251" t="s">
        <v>89</v>
      </c>
      <c r="B14" s="52" t="s">
        <v>26</v>
      </c>
      <c r="C14" s="217" t="s">
        <v>32</v>
      </c>
      <c r="D14" s="217" t="s">
        <v>41</v>
      </c>
      <c r="E14" s="217" t="s">
        <v>45</v>
      </c>
      <c r="F14" s="250" t="s">
        <v>211</v>
      </c>
    </row>
    <row r="15" spans="1:9" x14ac:dyDescent="0.2">
      <c r="A15" s="35" t="s">
        <v>122</v>
      </c>
      <c r="B15" s="258">
        <v>3</v>
      </c>
      <c r="C15" s="258">
        <v>4.2142857142857144</v>
      </c>
      <c r="D15" s="258">
        <v>3.5714285714285716</v>
      </c>
      <c r="E15" s="258">
        <v>3.5</v>
      </c>
      <c r="F15" s="257">
        <v>3.5714285714285716</v>
      </c>
      <c r="I15" s="80"/>
    </row>
    <row r="16" spans="1:9" x14ac:dyDescent="0.2">
      <c r="A16" s="35" t="s">
        <v>123</v>
      </c>
      <c r="B16" s="258">
        <v>3.7142857142857144</v>
      </c>
      <c r="C16" s="258">
        <v>5.1428571428571432</v>
      </c>
      <c r="D16" s="258">
        <v>4.2857142857142856</v>
      </c>
      <c r="E16" s="258">
        <v>4.5714285714285712</v>
      </c>
      <c r="F16" s="257">
        <v>4.4285714285714288</v>
      </c>
      <c r="I16" s="80"/>
    </row>
    <row r="17" spans="1:9" x14ac:dyDescent="0.2">
      <c r="A17" s="35" t="s">
        <v>124</v>
      </c>
      <c r="B17" s="258">
        <v>1.7857142857142858</v>
      </c>
      <c r="C17" s="258">
        <v>2.1428571428571428</v>
      </c>
      <c r="D17" s="258">
        <v>2</v>
      </c>
      <c r="E17" s="258">
        <v>1.9285714285714286</v>
      </c>
      <c r="F17" s="257">
        <v>2</v>
      </c>
      <c r="I17" s="80"/>
    </row>
    <row r="18" spans="1:9" ht="15" x14ac:dyDescent="0.25">
      <c r="A18" s="223" t="s">
        <v>125</v>
      </c>
      <c r="B18" s="256">
        <v>3</v>
      </c>
      <c r="C18" s="256">
        <v>4.1428571428571432</v>
      </c>
      <c r="D18" s="256">
        <v>3.5714285714285716</v>
      </c>
      <c r="E18" s="256">
        <v>3.2857142857142856</v>
      </c>
      <c r="F18" s="255">
        <v>3.2857142857142856</v>
      </c>
      <c r="I18" s="80"/>
    </row>
    <row r="19" spans="1:9" x14ac:dyDescent="0.2">
      <c r="A19" s="19" t="s">
        <v>126</v>
      </c>
      <c r="B19" s="254"/>
      <c r="C19" s="254"/>
      <c r="D19" s="254"/>
      <c r="E19" s="246"/>
      <c r="F19" s="246"/>
      <c r="I19" s="80"/>
    </row>
    <row r="20" spans="1:9" x14ac:dyDescent="0.2">
      <c r="A20" s="209" t="s">
        <v>212</v>
      </c>
      <c r="B20" s="246"/>
      <c r="C20" s="246"/>
      <c r="D20" s="246"/>
      <c r="E20" s="246"/>
      <c r="F20" s="246"/>
      <c r="I20" s="80"/>
    </row>
    <row r="21" spans="1:9" x14ac:dyDescent="0.2">
      <c r="A21" s="382" t="s">
        <v>213</v>
      </c>
      <c r="B21" s="382"/>
      <c r="C21" s="382"/>
      <c r="D21" s="382"/>
      <c r="E21" s="246"/>
      <c r="F21" s="246"/>
      <c r="I21" s="80"/>
    </row>
    <row r="22" spans="1:9" x14ac:dyDescent="0.2">
      <c r="A22" s="19" t="s">
        <v>56</v>
      </c>
      <c r="I22" s="80"/>
    </row>
  </sheetData>
  <mergeCells count="4">
    <mergeCell ref="A12:F12"/>
    <mergeCell ref="A21:D21"/>
    <mergeCell ref="A1:F1"/>
    <mergeCell ref="A10:B1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EA794-4B1A-4CDC-B3E1-7E876CF24893}">
  <sheetPr codeName="Sheet54"/>
  <dimension ref="A1:P89"/>
  <sheetViews>
    <sheetView zoomScaleNormal="100" zoomScaleSheetLayoutView="110" workbookViewId="0"/>
  </sheetViews>
  <sheetFormatPr defaultColWidth="9.28515625" defaultRowHeight="14.25" x14ac:dyDescent="0.2"/>
  <cols>
    <col min="1" max="1" width="47.5703125" style="7" customWidth="1"/>
    <col min="2" max="2" width="14" style="67" customWidth="1"/>
    <col min="3" max="3" width="2" style="8" customWidth="1"/>
    <col min="4" max="4" width="16.5703125" style="67" customWidth="1"/>
    <col min="5" max="5" width="2" style="8" customWidth="1"/>
    <col min="6" max="6" width="17.42578125" style="67" customWidth="1"/>
    <col min="7" max="7" width="2" style="8" customWidth="1"/>
    <col min="8" max="8" width="14" style="67" customWidth="1"/>
    <col min="9" max="9" width="2" style="8" customWidth="1"/>
    <col min="10" max="10" width="14" style="67" customWidth="1"/>
    <col min="11" max="11" width="2" style="8" customWidth="1"/>
    <col min="12" max="16384" width="9.28515625" style="7"/>
  </cols>
  <sheetData>
    <row r="1" spans="1:16" ht="15" x14ac:dyDescent="0.25">
      <c r="A1" s="72" t="s">
        <v>219</v>
      </c>
    </row>
    <row r="3" spans="1:16" ht="42.75" x14ac:dyDescent="0.2">
      <c r="A3" s="283" t="s">
        <v>220</v>
      </c>
      <c r="B3" s="144" t="s">
        <v>26</v>
      </c>
      <c r="C3" s="282">
        <v>1</v>
      </c>
      <c r="D3" s="144" t="s">
        <v>32</v>
      </c>
      <c r="E3" s="282"/>
      <c r="F3" s="144" t="s">
        <v>41</v>
      </c>
      <c r="G3" s="282">
        <v>1</v>
      </c>
      <c r="H3" s="144" t="s">
        <v>45</v>
      </c>
      <c r="I3" s="282"/>
      <c r="J3" s="177" t="s">
        <v>211</v>
      </c>
      <c r="K3" s="282">
        <v>1</v>
      </c>
    </row>
    <row r="4" spans="1:16" ht="14.1" customHeight="1" x14ac:dyDescent="0.2">
      <c r="A4" s="7" t="s">
        <v>221</v>
      </c>
      <c r="B4" s="67">
        <v>159</v>
      </c>
      <c r="D4" s="67">
        <v>112</v>
      </c>
      <c r="F4" s="67">
        <v>59</v>
      </c>
      <c r="H4" s="67">
        <v>127</v>
      </c>
      <c r="J4" s="176">
        <v>457</v>
      </c>
      <c r="K4" s="280"/>
      <c r="L4" s="116"/>
      <c r="N4" s="116"/>
      <c r="O4" s="116"/>
      <c r="P4" s="116"/>
    </row>
    <row r="5" spans="1:16" x14ac:dyDescent="0.2">
      <c r="A5" s="302" t="s">
        <v>222</v>
      </c>
      <c r="B5" s="310">
        <v>54</v>
      </c>
      <c r="C5" s="309"/>
      <c r="D5" s="310">
        <v>11</v>
      </c>
      <c r="E5" s="309"/>
      <c r="F5" s="310">
        <v>29</v>
      </c>
      <c r="G5" s="309"/>
      <c r="H5" s="310">
        <v>48</v>
      </c>
      <c r="I5" s="309"/>
      <c r="J5" s="308">
        <v>142</v>
      </c>
      <c r="K5" s="312"/>
      <c r="L5" s="116"/>
      <c r="N5" s="116"/>
      <c r="O5" s="116"/>
      <c r="P5" s="116"/>
    </row>
    <row r="6" spans="1:16" x14ac:dyDescent="0.2">
      <c r="A6" s="7" t="s">
        <v>223</v>
      </c>
      <c r="B6" s="67">
        <v>148</v>
      </c>
      <c r="D6" s="67">
        <v>102</v>
      </c>
      <c r="F6" s="67">
        <v>33</v>
      </c>
      <c r="H6" s="67">
        <v>103</v>
      </c>
      <c r="J6" s="176">
        <v>386</v>
      </c>
      <c r="K6" s="280"/>
      <c r="L6" s="116"/>
      <c r="N6" s="116"/>
      <c r="O6" s="116"/>
      <c r="P6" s="116"/>
    </row>
    <row r="7" spans="1:16" x14ac:dyDescent="0.2">
      <c r="A7" s="7" t="s">
        <v>224</v>
      </c>
      <c r="B7" s="67">
        <v>135</v>
      </c>
      <c r="D7" s="67">
        <v>75</v>
      </c>
      <c r="F7" s="67">
        <v>39</v>
      </c>
      <c r="H7" s="67">
        <v>90</v>
      </c>
      <c r="J7" s="281">
        <v>339</v>
      </c>
      <c r="K7" s="280"/>
      <c r="L7" s="116"/>
      <c r="N7" s="116"/>
      <c r="O7" s="116"/>
      <c r="P7" s="116"/>
    </row>
    <row r="8" spans="1:16" x14ac:dyDescent="0.2">
      <c r="A8" s="302" t="s">
        <v>27</v>
      </c>
      <c r="B8" s="310"/>
      <c r="C8" s="309"/>
      <c r="D8" s="310"/>
      <c r="E8" s="309"/>
      <c r="F8" s="310"/>
      <c r="G8" s="309"/>
      <c r="H8" s="310"/>
      <c r="I8" s="309"/>
      <c r="J8" s="311"/>
    </row>
    <row r="9" spans="1:16" x14ac:dyDescent="0.2">
      <c r="A9" s="298" t="s">
        <v>225</v>
      </c>
      <c r="B9" s="310">
        <v>62</v>
      </c>
      <c r="C9" s="309"/>
      <c r="D9" s="310">
        <v>8</v>
      </c>
      <c r="E9" s="309"/>
      <c r="F9" s="310">
        <v>21</v>
      </c>
      <c r="G9" s="309"/>
      <c r="H9" s="310">
        <v>22</v>
      </c>
      <c r="I9" s="309"/>
      <c r="J9" s="308">
        <v>113</v>
      </c>
      <c r="K9" s="280"/>
      <c r="L9" s="116"/>
      <c r="N9" s="116"/>
      <c r="O9" s="116"/>
      <c r="P9" s="116"/>
    </row>
    <row r="10" spans="1:16" ht="16.5" x14ac:dyDescent="0.2">
      <c r="A10" s="329" t="s">
        <v>226</v>
      </c>
      <c r="B10" s="330">
        <v>11</v>
      </c>
      <c r="C10" s="331"/>
      <c r="D10" s="330">
        <v>8</v>
      </c>
      <c r="E10" s="331"/>
      <c r="F10" s="330" t="s">
        <v>70</v>
      </c>
      <c r="G10" s="332"/>
      <c r="H10" s="330" t="s">
        <v>70</v>
      </c>
      <c r="I10" s="331"/>
      <c r="J10" s="333">
        <v>29</v>
      </c>
      <c r="K10" s="280"/>
      <c r="L10" s="116"/>
      <c r="N10" s="116"/>
      <c r="O10" s="116"/>
      <c r="P10" s="116"/>
    </row>
    <row r="11" spans="1:16" x14ac:dyDescent="0.2">
      <c r="A11" s="329" t="s">
        <v>227</v>
      </c>
      <c r="B11" s="330">
        <v>62</v>
      </c>
      <c r="C11" s="331"/>
      <c r="D11" s="330">
        <v>59</v>
      </c>
      <c r="E11" s="331"/>
      <c r="F11" s="330" t="s">
        <v>70</v>
      </c>
      <c r="G11" s="331"/>
      <c r="H11" s="330" t="s">
        <v>70</v>
      </c>
      <c r="I11" s="331"/>
      <c r="J11" s="333">
        <v>197</v>
      </c>
      <c r="K11" s="280"/>
      <c r="L11" s="116"/>
      <c r="N11" s="116"/>
      <c r="O11" s="116"/>
      <c r="P11" s="116"/>
    </row>
    <row r="12" spans="1:16" x14ac:dyDescent="0.2">
      <c r="A12" s="279" t="s">
        <v>52</v>
      </c>
      <c r="B12" s="206">
        <v>442</v>
      </c>
      <c r="C12" s="307"/>
      <c r="D12" s="206">
        <v>289</v>
      </c>
      <c r="E12" s="307"/>
      <c r="F12" s="206">
        <v>131</v>
      </c>
      <c r="G12" s="307"/>
      <c r="H12" s="206">
        <v>320</v>
      </c>
      <c r="I12" s="307"/>
      <c r="J12" s="306">
        <v>1182</v>
      </c>
      <c r="K12" s="277"/>
      <c r="L12" s="116"/>
      <c r="N12" s="116"/>
      <c r="O12" s="116"/>
      <c r="P12" s="116"/>
    </row>
    <row r="13" spans="1:16" ht="17.25" x14ac:dyDescent="0.25">
      <c r="A13" s="284" t="s">
        <v>228</v>
      </c>
      <c r="B13" s="276">
        <v>0.36</v>
      </c>
      <c r="C13" s="303">
        <v>1</v>
      </c>
      <c r="D13" s="276">
        <v>0.39</v>
      </c>
      <c r="E13" s="303" t="s">
        <v>229</v>
      </c>
      <c r="F13" s="276">
        <v>0.45</v>
      </c>
      <c r="G13" s="303" t="s">
        <v>229</v>
      </c>
      <c r="H13" s="276">
        <v>0.4</v>
      </c>
      <c r="I13" s="303" t="s">
        <v>229</v>
      </c>
      <c r="J13" s="275">
        <v>0.39</v>
      </c>
      <c r="K13" s="303">
        <v>1</v>
      </c>
      <c r="L13" s="116"/>
      <c r="N13" s="116"/>
      <c r="O13" s="116"/>
      <c r="P13" s="116"/>
    </row>
    <row r="14" spans="1:16" ht="16.5" x14ac:dyDescent="0.2">
      <c r="A14" s="302" t="s">
        <v>230</v>
      </c>
      <c r="B14" s="272">
        <v>0.12217194570135746</v>
      </c>
      <c r="C14" s="296"/>
      <c r="D14" s="272">
        <v>3.8062283737024222E-2</v>
      </c>
      <c r="E14" s="296"/>
      <c r="F14" s="272">
        <v>0.22137404580152673</v>
      </c>
      <c r="G14" s="296"/>
      <c r="H14" s="272">
        <v>0.15</v>
      </c>
      <c r="I14" s="296"/>
      <c r="J14" s="271">
        <v>0.12013536379018612</v>
      </c>
      <c r="K14" s="296"/>
      <c r="L14" s="116"/>
      <c r="M14" s="116"/>
      <c r="N14" s="116"/>
      <c r="O14" s="116"/>
      <c r="P14" s="116"/>
    </row>
    <row r="15" spans="1:16" ht="16.5" x14ac:dyDescent="0.2">
      <c r="A15" s="7" t="s">
        <v>231</v>
      </c>
      <c r="B15" s="313">
        <v>0.33</v>
      </c>
      <c r="C15" s="299">
        <v>1</v>
      </c>
      <c r="D15" s="313">
        <v>0.35</v>
      </c>
      <c r="E15" s="299" t="s">
        <v>229</v>
      </c>
      <c r="F15" s="313">
        <v>0.25</v>
      </c>
      <c r="G15" s="299" t="s">
        <v>229</v>
      </c>
      <c r="H15" s="313">
        <v>0.32</v>
      </c>
      <c r="I15" s="299" t="s">
        <v>229</v>
      </c>
      <c r="J15" s="300">
        <v>0.33</v>
      </c>
      <c r="K15" s="299">
        <v>1</v>
      </c>
      <c r="L15" s="116"/>
      <c r="M15" s="116"/>
      <c r="N15" s="116"/>
      <c r="O15" s="116"/>
      <c r="P15" s="116"/>
    </row>
    <row r="16" spans="1:16" ht="16.5" x14ac:dyDescent="0.2">
      <c r="A16" s="7" t="s">
        <v>232</v>
      </c>
      <c r="B16" s="313">
        <v>0.30000000000000004</v>
      </c>
      <c r="C16" s="299">
        <v>1</v>
      </c>
      <c r="D16" s="313">
        <v>0.26</v>
      </c>
      <c r="E16" s="299" t="s">
        <v>229</v>
      </c>
      <c r="F16" s="313">
        <v>0.30000000000000004</v>
      </c>
      <c r="G16" s="299" t="s">
        <v>229</v>
      </c>
      <c r="H16" s="313">
        <v>0.28000000000000003</v>
      </c>
      <c r="I16" s="299" t="s">
        <v>229</v>
      </c>
      <c r="J16" s="300">
        <v>0.29000000000000004</v>
      </c>
      <c r="K16" s="299">
        <v>1</v>
      </c>
      <c r="L16" s="116"/>
      <c r="M16" s="116"/>
      <c r="N16" s="116"/>
      <c r="O16" s="116"/>
      <c r="P16" s="116"/>
    </row>
    <row r="17" spans="1:16" ht="16.5" x14ac:dyDescent="0.2">
      <c r="A17" s="302" t="s">
        <v>154</v>
      </c>
      <c r="B17" s="313"/>
      <c r="C17" s="299"/>
      <c r="D17" s="313"/>
      <c r="E17" s="299"/>
      <c r="F17" s="313"/>
      <c r="G17" s="299"/>
      <c r="H17" s="313"/>
      <c r="I17" s="299"/>
      <c r="J17" s="300"/>
      <c r="K17" s="299"/>
      <c r="L17" s="116"/>
      <c r="M17" s="116"/>
      <c r="N17" s="116"/>
      <c r="O17" s="116"/>
      <c r="P17" s="116"/>
    </row>
    <row r="18" spans="1:16" ht="16.5" x14ac:dyDescent="0.2">
      <c r="A18" s="298" t="s">
        <v>233</v>
      </c>
      <c r="B18" s="272">
        <v>0.14000000000000001</v>
      </c>
      <c r="C18" s="296" t="s">
        <v>229</v>
      </c>
      <c r="D18" s="272">
        <v>0.03</v>
      </c>
      <c r="E18" s="296" t="s">
        <v>229</v>
      </c>
      <c r="F18" s="272">
        <v>0.16</v>
      </c>
      <c r="G18" s="296" t="s">
        <v>229</v>
      </c>
      <c r="H18" s="272">
        <v>7.0000000000000007E-2</v>
      </c>
      <c r="I18" s="296" t="s">
        <v>229</v>
      </c>
      <c r="J18" s="271">
        <v>0.1</v>
      </c>
      <c r="K18" s="296" t="s">
        <v>229</v>
      </c>
      <c r="L18" s="116"/>
      <c r="M18" s="116"/>
      <c r="N18" s="116"/>
      <c r="O18" s="116"/>
      <c r="P18" s="116"/>
    </row>
    <row r="19" spans="1:16" ht="16.5" x14ac:dyDescent="0.2">
      <c r="A19" s="329" t="s">
        <v>234</v>
      </c>
      <c r="B19" s="291">
        <v>0.02</v>
      </c>
      <c r="C19" s="297" t="s">
        <v>229</v>
      </c>
      <c r="D19" s="291">
        <v>0.03</v>
      </c>
      <c r="E19" s="297" t="s">
        <v>229</v>
      </c>
      <c r="F19" s="330" t="s">
        <v>70</v>
      </c>
      <c r="G19" s="297" t="s">
        <v>229</v>
      </c>
      <c r="H19" s="330" t="s">
        <v>70</v>
      </c>
      <c r="I19" s="297" t="s">
        <v>229</v>
      </c>
      <c r="J19" s="334">
        <v>0.02</v>
      </c>
      <c r="K19" s="296" t="s">
        <v>229</v>
      </c>
      <c r="L19" s="116"/>
      <c r="M19" s="116"/>
      <c r="N19" s="116"/>
      <c r="O19" s="116"/>
      <c r="P19" s="116"/>
    </row>
    <row r="20" spans="1:16" ht="16.5" x14ac:dyDescent="0.2">
      <c r="A20" s="335" t="s">
        <v>235</v>
      </c>
      <c r="B20" s="293">
        <v>0.14000000000000001</v>
      </c>
      <c r="C20" s="294" t="s">
        <v>229</v>
      </c>
      <c r="D20" s="293">
        <v>0.2</v>
      </c>
      <c r="E20" s="294" t="s">
        <v>229</v>
      </c>
      <c r="F20" s="336" t="s">
        <v>70</v>
      </c>
      <c r="G20" s="294" t="s">
        <v>229</v>
      </c>
      <c r="H20" s="336" t="s">
        <v>70</v>
      </c>
      <c r="I20" s="294" t="s">
        <v>229</v>
      </c>
      <c r="J20" s="337">
        <v>0.17</v>
      </c>
      <c r="K20" s="296" t="s">
        <v>229</v>
      </c>
      <c r="L20" s="116"/>
      <c r="M20" s="116"/>
      <c r="N20" s="116"/>
      <c r="O20" s="116"/>
      <c r="P20" s="116"/>
    </row>
    <row r="21" spans="1:16" x14ac:dyDescent="0.2">
      <c r="A21" s="59" t="s">
        <v>236</v>
      </c>
      <c r="B21" s="288"/>
      <c r="C21" s="287"/>
      <c r="D21" s="288"/>
      <c r="E21" s="289"/>
      <c r="F21" s="288"/>
      <c r="G21" s="287"/>
      <c r="H21" s="288"/>
      <c r="I21" s="287"/>
      <c r="J21" s="288"/>
      <c r="K21" s="287"/>
      <c r="L21" s="116"/>
      <c r="M21" s="116"/>
      <c r="N21" s="116"/>
      <c r="O21" s="116"/>
      <c r="P21" s="116"/>
    </row>
    <row r="22" spans="1:16" ht="27.95" customHeight="1" x14ac:dyDescent="0.2">
      <c r="A22" s="381" t="s">
        <v>252</v>
      </c>
      <c r="B22" s="381"/>
      <c r="C22" s="381"/>
      <c r="D22" s="381"/>
      <c r="E22" s="381"/>
      <c r="F22" s="381"/>
      <c r="G22" s="381"/>
      <c r="H22" s="381"/>
      <c r="I22" s="381"/>
      <c r="J22" s="381"/>
      <c r="K22" s="381"/>
      <c r="L22" s="116"/>
      <c r="M22" s="116"/>
      <c r="N22" s="116"/>
      <c r="O22" s="116"/>
      <c r="P22" s="116"/>
    </row>
    <row r="23" spans="1:16" x14ac:dyDescent="0.2">
      <c r="A23" s="57" t="s">
        <v>56</v>
      </c>
      <c r="J23" s="264"/>
      <c r="K23" s="263"/>
    </row>
    <row r="25" spans="1:16" x14ac:dyDescent="0.2">
      <c r="J25" s="7"/>
      <c r="K25" s="7"/>
    </row>
    <row r="26" spans="1:16" ht="15" x14ac:dyDescent="0.25">
      <c r="A26" s="72" t="s">
        <v>237</v>
      </c>
      <c r="J26" s="7"/>
      <c r="K26" s="7"/>
    </row>
    <row r="27" spans="1:16" x14ac:dyDescent="0.2">
      <c r="J27" s="7"/>
      <c r="K27" s="7"/>
    </row>
    <row r="28" spans="1:16" ht="16.5" x14ac:dyDescent="0.2">
      <c r="A28" s="283" t="s">
        <v>220</v>
      </c>
      <c r="B28" s="144" t="s">
        <v>122</v>
      </c>
      <c r="C28" s="282"/>
      <c r="D28" s="144" t="s">
        <v>123</v>
      </c>
      <c r="E28" s="282"/>
      <c r="F28" s="144" t="s">
        <v>124</v>
      </c>
      <c r="G28" s="282"/>
      <c r="H28" s="177" t="s">
        <v>125</v>
      </c>
      <c r="I28" s="282"/>
      <c r="J28" s="7"/>
      <c r="K28" s="7"/>
    </row>
    <row r="29" spans="1:16" ht="14.1" customHeight="1" x14ac:dyDescent="0.2">
      <c r="A29" s="7" t="s">
        <v>221</v>
      </c>
      <c r="B29" s="67">
        <v>93</v>
      </c>
      <c r="D29" s="67">
        <v>278</v>
      </c>
      <c r="F29" s="67">
        <v>86</v>
      </c>
      <c r="H29" s="176">
        <v>457</v>
      </c>
      <c r="I29" s="280"/>
      <c r="J29" s="116"/>
      <c r="K29" s="7"/>
      <c r="L29" s="116"/>
      <c r="M29" s="116"/>
      <c r="N29" s="116"/>
    </row>
    <row r="30" spans="1:16" x14ac:dyDescent="0.2">
      <c r="A30" s="302" t="s">
        <v>222</v>
      </c>
      <c r="B30" s="310">
        <v>24</v>
      </c>
      <c r="C30" s="309"/>
      <c r="D30" s="310">
        <v>83</v>
      </c>
      <c r="E30" s="309"/>
      <c r="F30" s="310">
        <v>35</v>
      </c>
      <c r="G30" s="309"/>
      <c r="H30" s="308">
        <v>142</v>
      </c>
      <c r="I30" s="312"/>
      <c r="J30" s="116"/>
      <c r="K30" s="7"/>
      <c r="L30" s="116"/>
      <c r="M30" s="116"/>
      <c r="N30" s="116"/>
    </row>
    <row r="31" spans="1:16" x14ac:dyDescent="0.2">
      <c r="A31" s="7" t="s">
        <v>223</v>
      </c>
      <c r="B31" s="67">
        <v>91</v>
      </c>
      <c r="D31" s="67">
        <v>169</v>
      </c>
      <c r="F31" s="67">
        <v>126</v>
      </c>
      <c r="H31" s="176">
        <v>386</v>
      </c>
      <c r="I31" s="280"/>
      <c r="J31" s="116"/>
      <c r="K31" s="7"/>
      <c r="L31" s="116"/>
      <c r="M31" s="116"/>
      <c r="N31" s="116"/>
    </row>
    <row r="32" spans="1:16" x14ac:dyDescent="0.2">
      <c r="A32" s="7" t="s">
        <v>224</v>
      </c>
      <c r="B32" s="67">
        <v>83</v>
      </c>
      <c r="D32" s="67">
        <v>181</v>
      </c>
      <c r="F32" s="67">
        <v>75</v>
      </c>
      <c r="H32" s="176">
        <v>339</v>
      </c>
      <c r="I32" s="280"/>
      <c r="J32" s="116"/>
      <c r="K32" s="7"/>
      <c r="L32" s="116"/>
      <c r="M32" s="116"/>
      <c r="N32" s="116"/>
    </row>
    <row r="33" spans="1:14" x14ac:dyDescent="0.2">
      <c r="A33" s="302" t="s">
        <v>27</v>
      </c>
      <c r="B33" s="310"/>
      <c r="C33" s="309"/>
      <c r="D33" s="310"/>
      <c r="E33" s="309"/>
      <c r="F33" s="310"/>
      <c r="G33" s="309"/>
      <c r="H33" s="311"/>
      <c r="J33" s="7"/>
      <c r="K33" s="7"/>
    </row>
    <row r="34" spans="1:14" x14ac:dyDescent="0.2">
      <c r="A34" s="298" t="s">
        <v>225</v>
      </c>
      <c r="B34" s="310">
        <v>34</v>
      </c>
      <c r="C34" s="309"/>
      <c r="D34" s="310">
        <v>68</v>
      </c>
      <c r="E34" s="309"/>
      <c r="F34" s="310">
        <v>11</v>
      </c>
      <c r="G34" s="309"/>
      <c r="H34" s="308">
        <v>113</v>
      </c>
      <c r="I34" s="280"/>
      <c r="J34" s="116"/>
      <c r="K34" s="7"/>
      <c r="L34" s="116"/>
      <c r="M34" s="116"/>
      <c r="N34" s="116"/>
    </row>
    <row r="35" spans="1:14" x14ac:dyDescent="0.2">
      <c r="A35" s="298" t="s">
        <v>226</v>
      </c>
      <c r="B35" s="310">
        <v>6</v>
      </c>
      <c r="C35" s="309"/>
      <c r="D35" s="310">
        <v>16</v>
      </c>
      <c r="E35" s="309"/>
      <c r="F35" s="310">
        <v>7</v>
      </c>
      <c r="G35" s="309"/>
      <c r="H35" s="308">
        <v>29</v>
      </c>
      <c r="I35" s="280"/>
      <c r="J35" s="116"/>
      <c r="K35" s="7"/>
      <c r="L35" s="116"/>
      <c r="M35" s="116"/>
      <c r="N35" s="116"/>
    </row>
    <row r="36" spans="1:14" x14ac:dyDescent="0.2">
      <c r="A36" s="298" t="s">
        <v>227</v>
      </c>
      <c r="B36" s="310">
        <v>43</v>
      </c>
      <c r="C36" s="309"/>
      <c r="D36" s="310">
        <v>97</v>
      </c>
      <c r="E36" s="309"/>
      <c r="F36" s="310">
        <v>57</v>
      </c>
      <c r="G36" s="309"/>
      <c r="H36" s="308">
        <v>197</v>
      </c>
      <c r="I36" s="280"/>
      <c r="J36" s="116"/>
      <c r="K36" s="7"/>
      <c r="L36" s="116"/>
      <c r="M36" s="116"/>
      <c r="N36" s="116"/>
    </row>
    <row r="37" spans="1:14" x14ac:dyDescent="0.2">
      <c r="A37" s="279" t="s">
        <v>52</v>
      </c>
      <c r="B37" s="206">
        <v>267</v>
      </c>
      <c r="C37" s="307"/>
      <c r="D37" s="206">
        <v>628</v>
      </c>
      <c r="E37" s="307"/>
      <c r="F37" s="206">
        <v>287</v>
      </c>
      <c r="G37" s="307"/>
      <c r="H37" s="306">
        <v>1182</v>
      </c>
      <c r="I37" s="277"/>
      <c r="J37" s="116"/>
      <c r="K37" s="7"/>
      <c r="L37" s="116"/>
      <c r="M37" s="116"/>
      <c r="N37" s="116"/>
    </row>
    <row r="38" spans="1:14" ht="17.25" x14ac:dyDescent="0.25">
      <c r="A38" s="284" t="s">
        <v>228</v>
      </c>
      <c r="B38" s="304">
        <v>0.35</v>
      </c>
      <c r="C38" s="305" t="s">
        <v>229</v>
      </c>
      <c r="D38" s="304">
        <v>0.44</v>
      </c>
      <c r="E38" s="305" t="s">
        <v>229</v>
      </c>
      <c r="F38" s="304">
        <v>0.3</v>
      </c>
      <c r="G38" s="303" t="s">
        <v>229</v>
      </c>
      <c r="H38" s="275">
        <v>0.39</v>
      </c>
      <c r="I38" s="303">
        <v>1</v>
      </c>
      <c r="J38" s="116"/>
      <c r="K38" s="7"/>
      <c r="L38" s="116"/>
      <c r="M38" s="116"/>
      <c r="N38" s="116"/>
    </row>
    <row r="39" spans="1:14" ht="16.5" x14ac:dyDescent="0.2">
      <c r="A39" s="302" t="s">
        <v>230</v>
      </c>
      <c r="B39" s="291">
        <v>8.98876404494382E-2</v>
      </c>
      <c r="C39" s="297"/>
      <c r="D39" s="291">
        <v>0.1321656050955414</v>
      </c>
      <c r="E39" s="297"/>
      <c r="F39" s="291">
        <v>0.12195121951219512</v>
      </c>
      <c r="G39" s="296"/>
      <c r="H39" s="271">
        <v>0.12013536379018612</v>
      </c>
      <c r="I39" s="296"/>
      <c r="J39" s="116"/>
      <c r="K39" s="116"/>
      <c r="L39" s="116"/>
      <c r="M39" s="116"/>
      <c r="N39" s="116"/>
    </row>
    <row r="40" spans="1:14" ht="16.5" x14ac:dyDescent="0.2">
      <c r="A40" s="7" t="s">
        <v>231</v>
      </c>
      <c r="B40" s="138">
        <v>0.34</v>
      </c>
      <c r="C40" s="301" t="s">
        <v>229</v>
      </c>
      <c r="D40" s="138">
        <v>0.27</v>
      </c>
      <c r="E40" s="301" t="s">
        <v>229</v>
      </c>
      <c r="F40" s="138">
        <v>0.44</v>
      </c>
      <c r="G40" s="299" t="s">
        <v>229</v>
      </c>
      <c r="H40" s="300">
        <v>0.33</v>
      </c>
      <c r="I40" s="299">
        <v>1</v>
      </c>
      <c r="J40" s="116"/>
      <c r="K40" s="116"/>
      <c r="L40" s="116"/>
      <c r="M40" s="116"/>
      <c r="N40" s="116"/>
    </row>
    <row r="41" spans="1:14" ht="16.5" x14ac:dyDescent="0.2">
      <c r="A41" s="7" t="s">
        <v>232</v>
      </c>
      <c r="B41" s="138">
        <v>0.31</v>
      </c>
      <c r="C41" s="301"/>
      <c r="D41" s="138">
        <v>0.29000000000000004</v>
      </c>
      <c r="E41" s="301"/>
      <c r="F41" s="138">
        <v>0.26</v>
      </c>
      <c r="G41" s="299"/>
      <c r="H41" s="300">
        <v>0.29000000000000004</v>
      </c>
      <c r="I41" s="299"/>
      <c r="J41" s="116"/>
      <c r="K41" s="116"/>
      <c r="L41" s="116"/>
      <c r="M41" s="116"/>
      <c r="N41" s="116"/>
    </row>
    <row r="42" spans="1:14" ht="16.5" x14ac:dyDescent="0.2">
      <c r="A42" s="302" t="s">
        <v>154</v>
      </c>
      <c r="B42" s="138"/>
      <c r="C42" s="301"/>
      <c r="D42" s="138"/>
      <c r="E42" s="301"/>
      <c r="F42" s="138"/>
      <c r="G42" s="299"/>
      <c r="H42" s="300"/>
      <c r="I42" s="299"/>
      <c r="J42" s="116"/>
      <c r="K42" s="116"/>
      <c r="L42" s="116"/>
      <c r="M42" s="116"/>
      <c r="N42" s="116"/>
    </row>
    <row r="43" spans="1:14" ht="16.5" x14ac:dyDescent="0.2">
      <c r="A43" s="298" t="s">
        <v>233</v>
      </c>
      <c r="B43" s="291">
        <v>0.13</v>
      </c>
      <c r="C43" s="297" t="s">
        <v>229</v>
      </c>
      <c r="D43" s="291">
        <v>0.11</v>
      </c>
      <c r="E43" s="297" t="s">
        <v>229</v>
      </c>
      <c r="F43" s="291">
        <v>0.04</v>
      </c>
      <c r="G43" s="296" t="s">
        <v>229</v>
      </c>
      <c r="H43" s="271">
        <v>0.1</v>
      </c>
      <c r="I43" s="296" t="s">
        <v>229</v>
      </c>
      <c r="J43" s="116"/>
      <c r="K43" s="116"/>
      <c r="L43" s="116"/>
      <c r="M43" s="116"/>
      <c r="N43" s="116"/>
    </row>
    <row r="44" spans="1:14" ht="16.5" x14ac:dyDescent="0.2">
      <c r="A44" s="298" t="s">
        <v>234</v>
      </c>
      <c r="B44" s="291">
        <v>0.02</v>
      </c>
      <c r="C44" s="297" t="s">
        <v>229</v>
      </c>
      <c r="D44" s="291">
        <v>0.03</v>
      </c>
      <c r="E44" s="297" t="s">
        <v>229</v>
      </c>
      <c r="F44" s="291">
        <v>0.02</v>
      </c>
      <c r="G44" s="296" t="s">
        <v>229</v>
      </c>
      <c r="H44" s="271">
        <v>0.02</v>
      </c>
      <c r="I44" s="296" t="s">
        <v>229</v>
      </c>
      <c r="J44" s="116"/>
      <c r="K44" s="116"/>
      <c r="L44" s="116"/>
      <c r="M44" s="116"/>
      <c r="N44" s="116"/>
    </row>
    <row r="45" spans="1:14" ht="16.5" x14ac:dyDescent="0.2">
      <c r="A45" s="295" t="s">
        <v>235</v>
      </c>
      <c r="B45" s="293">
        <v>0.16</v>
      </c>
      <c r="C45" s="294" t="s">
        <v>229</v>
      </c>
      <c r="D45" s="293">
        <v>0.15</v>
      </c>
      <c r="E45" s="294" t="s">
        <v>229</v>
      </c>
      <c r="F45" s="293">
        <v>0.2</v>
      </c>
      <c r="G45" s="292" t="s">
        <v>229</v>
      </c>
      <c r="H45" s="267">
        <v>0.17</v>
      </c>
      <c r="I45" s="292" t="s">
        <v>229</v>
      </c>
      <c r="J45" s="116"/>
      <c r="K45" s="116"/>
      <c r="L45" s="116"/>
      <c r="M45" s="116"/>
      <c r="N45" s="116"/>
    </row>
    <row r="46" spans="1:14" x14ac:dyDescent="0.2">
      <c r="A46" s="286" t="s">
        <v>126</v>
      </c>
      <c r="B46" s="291"/>
      <c r="C46" s="291"/>
      <c r="D46" s="291"/>
      <c r="E46" s="291"/>
      <c r="F46" s="291"/>
      <c r="G46" s="272"/>
      <c r="H46" s="272"/>
      <c r="I46" s="290"/>
      <c r="J46" s="116"/>
      <c r="K46" s="116"/>
      <c r="L46" s="116"/>
      <c r="M46" s="116"/>
      <c r="N46" s="116"/>
    </row>
    <row r="47" spans="1:14" x14ac:dyDescent="0.2">
      <c r="A47" s="59" t="s">
        <v>236</v>
      </c>
      <c r="B47" s="288"/>
      <c r="C47" s="287"/>
      <c r="D47" s="288"/>
      <c r="E47" s="289"/>
      <c r="F47" s="288"/>
      <c r="G47" s="287"/>
      <c r="H47" s="288"/>
      <c r="I47" s="287"/>
      <c r="J47" s="116"/>
      <c r="K47" s="116"/>
      <c r="L47" s="116"/>
      <c r="M47" s="116"/>
      <c r="N47" s="116"/>
    </row>
    <row r="48" spans="1:14" x14ac:dyDescent="0.2">
      <c r="A48" s="59" t="s">
        <v>238</v>
      </c>
      <c r="B48" s="288"/>
      <c r="C48" s="287"/>
      <c r="D48" s="288"/>
      <c r="E48" s="289"/>
      <c r="F48" s="288"/>
      <c r="G48" s="287"/>
      <c r="H48" s="288"/>
      <c r="I48" s="287"/>
      <c r="J48" s="116"/>
      <c r="K48" s="116"/>
      <c r="L48" s="116"/>
      <c r="M48" s="116"/>
      <c r="N48" s="116"/>
    </row>
    <row r="49" spans="1:16" x14ac:dyDescent="0.2">
      <c r="A49" s="57" t="s">
        <v>56</v>
      </c>
      <c r="H49" s="264"/>
      <c r="I49" s="263"/>
      <c r="J49" s="7"/>
      <c r="K49" s="7"/>
    </row>
    <row r="50" spans="1:16" x14ac:dyDescent="0.2">
      <c r="J50" s="128"/>
    </row>
    <row r="51" spans="1:16" x14ac:dyDescent="0.2">
      <c r="J51" s="128"/>
    </row>
    <row r="52" spans="1:16" ht="15" x14ac:dyDescent="0.25">
      <c r="A52" s="72" t="s">
        <v>239</v>
      </c>
    </row>
    <row r="54" spans="1:16" ht="42.75" x14ac:dyDescent="0.2">
      <c r="A54" s="283" t="s">
        <v>220</v>
      </c>
      <c r="B54" s="144" t="s">
        <v>26</v>
      </c>
      <c r="C54" s="282"/>
      <c r="D54" s="144" t="s">
        <v>32</v>
      </c>
      <c r="E54" s="282"/>
      <c r="F54" s="144" t="s">
        <v>41</v>
      </c>
      <c r="G54" s="282"/>
      <c r="H54" s="144" t="s">
        <v>45</v>
      </c>
      <c r="I54" s="282"/>
      <c r="J54" s="177" t="s">
        <v>211</v>
      </c>
      <c r="K54" s="282"/>
    </row>
    <row r="55" spans="1:16" ht="14.1" customHeight="1" x14ac:dyDescent="0.2">
      <c r="A55" s="7" t="s">
        <v>221</v>
      </c>
      <c r="B55" s="67">
        <v>27</v>
      </c>
      <c r="D55" s="67">
        <v>25</v>
      </c>
      <c r="F55" s="67">
        <v>13</v>
      </c>
      <c r="H55" s="67">
        <v>28</v>
      </c>
      <c r="J55" s="176">
        <v>93</v>
      </c>
      <c r="K55" s="280"/>
      <c r="L55" s="116"/>
      <c r="M55" s="116"/>
      <c r="N55" s="116"/>
      <c r="O55" s="116"/>
      <c r="P55" s="116"/>
    </row>
    <row r="56" spans="1:16" x14ac:dyDescent="0.2">
      <c r="A56" s="7" t="s">
        <v>223</v>
      </c>
      <c r="B56" s="67">
        <v>36</v>
      </c>
      <c r="D56" s="67">
        <v>19</v>
      </c>
      <c r="F56" s="67">
        <v>9</v>
      </c>
      <c r="H56" s="67">
        <v>27</v>
      </c>
      <c r="J56" s="176">
        <v>91</v>
      </c>
      <c r="K56" s="280"/>
      <c r="L56" s="116"/>
      <c r="M56" s="116"/>
      <c r="N56" s="116"/>
      <c r="O56" s="116"/>
      <c r="P56" s="116"/>
    </row>
    <row r="57" spans="1:16" x14ac:dyDescent="0.2">
      <c r="A57" s="7" t="s">
        <v>224</v>
      </c>
      <c r="B57" s="67">
        <v>36</v>
      </c>
      <c r="D57" s="67">
        <v>14</v>
      </c>
      <c r="F57" s="67">
        <v>12</v>
      </c>
      <c r="H57" s="67">
        <v>21</v>
      </c>
      <c r="J57" s="281">
        <v>83</v>
      </c>
      <c r="K57" s="280"/>
      <c r="L57" s="116"/>
      <c r="M57" s="116"/>
      <c r="N57" s="116"/>
      <c r="O57" s="116"/>
      <c r="P57" s="116"/>
    </row>
    <row r="58" spans="1:16" x14ac:dyDescent="0.2">
      <c r="A58" s="285" t="s">
        <v>52</v>
      </c>
      <c r="B58" s="205">
        <v>99</v>
      </c>
      <c r="C58" s="243"/>
      <c r="D58" s="205">
        <v>58</v>
      </c>
      <c r="E58" s="243"/>
      <c r="F58" s="205">
        <v>34</v>
      </c>
      <c r="G58" s="243"/>
      <c r="H58" s="205">
        <v>76</v>
      </c>
      <c r="I58" s="243"/>
      <c r="J58" s="278">
        <v>267</v>
      </c>
      <c r="K58" s="277"/>
      <c r="L58" s="116"/>
      <c r="M58" s="116"/>
      <c r="N58" s="116"/>
      <c r="O58" s="116"/>
      <c r="P58" s="116"/>
    </row>
    <row r="59" spans="1:16" ht="15" x14ac:dyDescent="0.25">
      <c r="A59" s="284" t="s">
        <v>228</v>
      </c>
      <c r="B59" s="276">
        <v>0.27272727272727271</v>
      </c>
      <c r="C59" s="274" t="s">
        <v>229</v>
      </c>
      <c r="D59" s="276">
        <v>0.43103448275862066</v>
      </c>
      <c r="E59" s="274" t="s">
        <v>229</v>
      </c>
      <c r="F59" s="276">
        <v>0.38235294117647056</v>
      </c>
      <c r="G59" s="274" t="s">
        <v>229</v>
      </c>
      <c r="H59" s="276">
        <v>0.36842105263157893</v>
      </c>
      <c r="I59" s="274" t="s">
        <v>229</v>
      </c>
      <c r="J59" s="275">
        <v>0.34831460674157305</v>
      </c>
      <c r="K59" s="274" t="s">
        <v>229</v>
      </c>
      <c r="L59" s="265"/>
      <c r="M59" s="265"/>
      <c r="N59" s="265"/>
      <c r="O59" s="265"/>
      <c r="P59" s="265"/>
    </row>
    <row r="60" spans="1:16" x14ac:dyDescent="0.2">
      <c r="A60" s="273" t="s">
        <v>231</v>
      </c>
      <c r="B60" s="272">
        <v>0.36363636363636365</v>
      </c>
      <c r="C60" s="270" t="s">
        <v>229</v>
      </c>
      <c r="D60" s="272">
        <v>0.32758620689655171</v>
      </c>
      <c r="E60" s="270" t="s">
        <v>229</v>
      </c>
      <c r="F60" s="272">
        <v>0.26470588235294118</v>
      </c>
      <c r="G60" s="270" t="s">
        <v>229</v>
      </c>
      <c r="H60" s="272">
        <v>0.35526315789473684</v>
      </c>
      <c r="I60" s="270" t="s">
        <v>229</v>
      </c>
      <c r="J60" s="271">
        <v>0.34082397003745318</v>
      </c>
      <c r="K60" s="270" t="s">
        <v>229</v>
      </c>
      <c r="L60" s="265"/>
      <c r="M60" s="265"/>
      <c r="N60" s="265"/>
      <c r="O60" s="265"/>
      <c r="P60" s="265"/>
    </row>
    <row r="61" spans="1:16" ht="15" x14ac:dyDescent="0.25">
      <c r="A61" s="269" t="s">
        <v>232</v>
      </c>
      <c r="B61" s="268">
        <v>0.36363636363636365</v>
      </c>
      <c r="C61" s="266" t="s">
        <v>229</v>
      </c>
      <c r="D61" s="268">
        <v>0.2413793103448276</v>
      </c>
      <c r="E61" s="266" t="s">
        <v>229</v>
      </c>
      <c r="F61" s="268">
        <v>0.35294117647058826</v>
      </c>
      <c r="G61" s="266" t="s">
        <v>229</v>
      </c>
      <c r="H61" s="268">
        <v>0.27631578947368424</v>
      </c>
      <c r="I61" s="266" t="s">
        <v>229</v>
      </c>
      <c r="J61" s="267">
        <v>0.31086142322097376</v>
      </c>
      <c r="K61" s="266" t="s">
        <v>229</v>
      </c>
      <c r="L61" s="265"/>
      <c r="M61" s="265"/>
      <c r="N61" s="265"/>
      <c r="O61" s="265"/>
      <c r="P61" s="265"/>
    </row>
    <row r="62" spans="1:16" x14ac:dyDescent="0.2">
      <c r="A62" s="286" t="s">
        <v>126</v>
      </c>
      <c r="B62" s="264"/>
      <c r="C62" s="263"/>
      <c r="D62" s="264"/>
      <c r="E62" s="263"/>
      <c r="F62" s="264"/>
      <c r="G62" s="263"/>
      <c r="H62" s="264"/>
      <c r="I62" s="263"/>
      <c r="J62" s="264"/>
      <c r="K62" s="263"/>
      <c r="L62" s="265"/>
      <c r="M62" s="265"/>
      <c r="N62" s="265"/>
      <c r="O62" s="265"/>
      <c r="P62" s="265"/>
    </row>
    <row r="63" spans="1:16" x14ac:dyDescent="0.2">
      <c r="A63" s="57" t="s">
        <v>56</v>
      </c>
      <c r="J63" s="264"/>
      <c r="K63" s="263"/>
    </row>
    <row r="66" spans="1:16" ht="15" x14ac:dyDescent="0.25">
      <c r="A66" s="72" t="s">
        <v>240</v>
      </c>
    </row>
    <row r="68" spans="1:16" ht="42.75" x14ac:dyDescent="0.2">
      <c r="A68" s="283" t="s">
        <v>220</v>
      </c>
      <c r="B68" s="144" t="s">
        <v>26</v>
      </c>
      <c r="C68" s="282"/>
      <c r="D68" s="144" t="s">
        <v>32</v>
      </c>
      <c r="E68" s="282"/>
      <c r="F68" s="144" t="s">
        <v>41</v>
      </c>
      <c r="G68" s="282"/>
      <c r="H68" s="144" t="s">
        <v>45</v>
      </c>
      <c r="I68" s="282"/>
      <c r="J68" s="177" t="s">
        <v>211</v>
      </c>
      <c r="K68" s="282"/>
    </row>
    <row r="69" spans="1:16" ht="14.1" customHeight="1" x14ac:dyDescent="0.2">
      <c r="A69" s="7" t="s">
        <v>221</v>
      </c>
      <c r="B69" s="67">
        <v>104</v>
      </c>
      <c r="D69" s="67">
        <v>70</v>
      </c>
      <c r="F69" s="67">
        <v>29</v>
      </c>
      <c r="H69" s="67">
        <v>75</v>
      </c>
      <c r="J69" s="176">
        <v>278</v>
      </c>
      <c r="K69" s="280"/>
      <c r="L69" s="116"/>
      <c r="M69" s="116"/>
      <c r="N69" s="116"/>
      <c r="O69" s="116"/>
      <c r="P69" s="116"/>
    </row>
    <row r="70" spans="1:16" x14ac:dyDescent="0.2">
      <c r="A70" s="7" t="s">
        <v>223</v>
      </c>
      <c r="B70" s="67">
        <v>50</v>
      </c>
      <c r="D70" s="67">
        <v>61</v>
      </c>
      <c r="F70" s="67">
        <v>11</v>
      </c>
      <c r="H70" s="67">
        <v>47</v>
      </c>
      <c r="J70" s="176">
        <v>169</v>
      </c>
      <c r="K70" s="280"/>
      <c r="L70" s="116"/>
      <c r="M70" s="116"/>
      <c r="N70" s="116"/>
      <c r="O70" s="116"/>
      <c r="P70" s="116"/>
    </row>
    <row r="71" spans="1:16" x14ac:dyDescent="0.2">
      <c r="A71" s="7" t="s">
        <v>224</v>
      </c>
      <c r="B71" s="67">
        <v>79</v>
      </c>
      <c r="D71" s="67">
        <v>42</v>
      </c>
      <c r="F71" s="67">
        <v>14</v>
      </c>
      <c r="H71" s="67">
        <v>46</v>
      </c>
      <c r="J71" s="281">
        <v>181</v>
      </c>
      <c r="K71" s="280"/>
      <c r="L71" s="116"/>
      <c r="M71" s="116"/>
      <c r="N71" s="116"/>
      <c r="O71" s="116"/>
      <c r="P71" s="116"/>
    </row>
    <row r="72" spans="1:16" x14ac:dyDescent="0.2">
      <c r="A72" s="285" t="s">
        <v>52</v>
      </c>
      <c r="B72" s="205">
        <v>233</v>
      </c>
      <c r="C72" s="243"/>
      <c r="D72" s="205">
        <v>173</v>
      </c>
      <c r="E72" s="243"/>
      <c r="F72" s="205">
        <v>54</v>
      </c>
      <c r="G72" s="243"/>
      <c r="H72" s="205">
        <v>168</v>
      </c>
      <c r="I72" s="243"/>
      <c r="J72" s="278">
        <v>628</v>
      </c>
      <c r="K72" s="277"/>
      <c r="L72" s="116"/>
      <c r="M72" s="116"/>
      <c r="N72" s="116"/>
      <c r="O72" s="116"/>
      <c r="P72" s="116"/>
    </row>
    <row r="73" spans="1:16" ht="15" x14ac:dyDescent="0.25">
      <c r="A73" s="284" t="s">
        <v>228</v>
      </c>
      <c r="B73" s="276">
        <v>0.44635193133047213</v>
      </c>
      <c r="C73" s="274" t="s">
        <v>229</v>
      </c>
      <c r="D73" s="276">
        <v>0.40462427745664742</v>
      </c>
      <c r="E73" s="274" t="s">
        <v>229</v>
      </c>
      <c r="F73" s="276">
        <v>0.53703703703703709</v>
      </c>
      <c r="G73" s="274" t="s">
        <v>229</v>
      </c>
      <c r="H73" s="276">
        <v>0.44642857142857145</v>
      </c>
      <c r="I73" s="274" t="s">
        <v>229</v>
      </c>
      <c r="J73" s="275">
        <v>0.4426751592356688</v>
      </c>
      <c r="K73" s="274" t="s">
        <v>229</v>
      </c>
      <c r="L73" s="265"/>
      <c r="M73" s="265"/>
      <c r="N73" s="265"/>
      <c r="O73" s="265"/>
      <c r="P73" s="265"/>
    </row>
    <row r="74" spans="1:16" x14ac:dyDescent="0.2">
      <c r="A74" s="273" t="s">
        <v>231</v>
      </c>
      <c r="B74" s="272">
        <v>0.21459227467811159</v>
      </c>
      <c r="C74" s="270" t="s">
        <v>229</v>
      </c>
      <c r="D74" s="272">
        <v>0.35260115606936415</v>
      </c>
      <c r="E74" s="270" t="s">
        <v>229</v>
      </c>
      <c r="F74" s="272">
        <v>0.20370370370370369</v>
      </c>
      <c r="G74" s="270" t="s">
        <v>229</v>
      </c>
      <c r="H74" s="272">
        <v>0.27976190476190477</v>
      </c>
      <c r="I74" s="270" t="s">
        <v>229</v>
      </c>
      <c r="J74" s="271">
        <v>0.26910828025477707</v>
      </c>
      <c r="K74" s="270" t="s">
        <v>229</v>
      </c>
      <c r="L74" s="265"/>
      <c r="M74" s="265"/>
      <c r="N74" s="265"/>
      <c r="O74" s="265"/>
      <c r="P74" s="265"/>
    </row>
    <row r="75" spans="1:16" ht="15" x14ac:dyDescent="0.25">
      <c r="A75" s="269" t="s">
        <v>232</v>
      </c>
      <c r="B75" s="268">
        <v>0.33905579399141633</v>
      </c>
      <c r="C75" s="266" t="s">
        <v>229</v>
      </c>
      <c r="D75" s="268">
        <v>0.24277456647398843</v>
      </c>
      <c r="E75" s="266" t="s">
        <v>229</v>
      </c>
      <c r="F75" s="268">
        <v>0.25925925925925924</v>
      </c>
      <c r="G75" s="266" t="s">
        <v>229</v>
      </c>
      <c r="H75" s="268">
        <v>0.27380952380952384</v>
      </c>
      <c r="I75" s="266" t="s">
        <v>229</v>
      </c>
      <c r="J75" s="267">
        <v>0.28821656050955413</v>
      </c>
      <c r="K75" s="266" t="s">
        <v>229</v>
      </c>
      <c r="L75" s="265"/>
      <c r="M75" s="265"/>
      <c r="N75" s="265"/>
      <c r="O75" s="265"/>
      <c r="P75" s="265"/>
    </row>
    <row r="76" spans="1:16" x14ac:dyDescent="0.2">
      <c r="A76" s="57" t="s">
        <v>56</v>
      </c>
      <c r="J76" s="264"/>
      <c r="K76" s="263"/>
    </row>
    <row r="79" spans="1:16" ht="15" x14ac:dyDescent="0.25">
      <c r="A79" s="72" t="s">
        <v>241</v>
      </c>
    </row>
    <row r="81" spans="1:16" ht="42.75" x14ac:dyDescent="0.2">
      <c r="A81" s="283" t="s">
        <v>220</v>
      </c>
      <c r="B81" s="144" t="s">
        <v>26</v>
      </c>
      <c r="C81" s="282"/>
      <c r="D81" s="144" t="s">
        <v>32</v>
      </c>
      <c r="E81" s="282"/>
      <c r="F81" s="144" t="s">
        <v>41</v>
      </c>
      <c r="G81" s="282"/>
      <c r="H81" s="144" t="s">
        <v>45</v>
      </c>
      <c r="I81" s="282"/>
      <c r="J81" s="177" t="s">
        <v>211</v>
      </c>
      <c r="K81" s="282"/>
    </row>
    <row r="82" spans="1:16" ht="14.1" customHeight="1" x14ac:dyDescent="0.2">
      <c r="A82" s="7" t="s">
        <v>221</v>
      </c>
      <c r="B82" s="67">
        <v>28</v>
      </c>
      <c r="D82" s="67">
        <v>17</v>
      </c>
      <c r="F82" s="67">
        <v>17</v>
      </c>
      <c r="H82" s="67">
        <v>24</v>
      </c>
      <c r="J82" s="176">
        <v>86</v>
      </c>
      <c r="K82" s="280"/>
      <c r="L82" s="116"/>
      <c r="M82" s="116"/>
      <c r="N82" s="116"/>
      <c r="O82" s="116"/>
      <c r="P82" s="116"/>
    </row>
    <row r="83" spans="1:16" x14ac:dyDescent="0.2">
      <c r="A83" s="7" t="s">
        <v>223</v>
      </c>
      <c r="B83" s="67">
        <v>62</v>
      </c>
      <c r="D83" s="67">
        <v>22</v>
      </c>
      <c r="F83" s="67">
        <v>13</v>
      </c>
      <c r="H83" s="67">
        <v>29</v>
      </c>
      <c r="J83" s="176">
        <v>126</v>
      </c>
      <c r="K83" s="280"/>
      <c r="L83" s="116"/>
      <c r="M83" s="116"/>
      <c r="N83" s="116"/>
      <c r="O83" s="116"/>
      <c r="P83" s="116"/>
    </row>
    <row r="84" spans="1:16" x14ac:dyDescent="0.2">
      <c r="A84" s="7" t="s">
        <v>224</v>
      </c>
      <c r="B84" s="67">
        <v>20</v>
      </c>
      <c r="D84" s="67">
        <v>19</v>
      </c>
      <c r="F84" s="67">
        <v>13</v>
      </c>
      <c r="H84" s="67">
        <v>23</v>
      </c>
      <c r="J84" s="281">
        <v>75</v>
      </c>
      <c r="K84" s="280"/>
      <c r="L84" s="116"/>
      <c r="M84" s="116"/>
      <c r="N84" s="116"/>
      <c r="O84" s="116"/>
      <c r="P84" s="116"/>
    </row>
    <row r="85" spans="1:16" x14ac:dyDescent="0.2">
      <c r="A85" s="279" t="s">
        <v>52</v>
      </c>
      <c r="B85" s="205">
        <v>110</v>
      </c>
      <c r="C85" s="243"/>
      <c r="D85" s="205">
        <v>58</v>
      </c>
      <c r="E85" s="243"/>
      <c r="F85" s="205">
        <v>43</v>
      </c>
      <c r="G85" s="243"/>
      <c r="H85" s="205">
        <v>76</v>
      </c>
      <c r="I85" s="243"/>
      <c r="J85" s="278">
        <v>287</v>
      </c>
      <c r="K85" s="277"/>
      <c r="L85" s="116"/>
      <c r="M85" s="116"/>
      <c r="N85" s="116"/>
      <c r="O85" s="116"/>
      <c r="P85" s="116"/>
    </row>
    <row r="86" spans="1:16" ht="15" x14ac:dyDescent="0.25">
      <c r="A86" s="72" t="s">
        <v>228</v>
      </c>
      <c r="B86" s="276">
        <v>0.25454545454545452</v>
      </c>
      <c r="C86" s="274" t="s">
        <v>229</v>
      </c>
      <c r="D86" s="276">
        <v>0.29310344827586204</v>
      </c>
      <c r="E86" s="274" t="s">
        <v>229</v>
      </c>
      <c r="F86" s="276">
        <v>0.39534883720930231</v>
      </c>
      <c r="G86" s="274" t="s">
        <v>229</v>
      </c>
      <c r="H86" s="276">
        <v>0.31578947368421051</v>
      </c>
      <c r="I86" s="274" t="s">
        <v>229</v>
      </c>
      <c r="J86" s="275">
        <v>0.29965156794425085</v>
      </c>
      <c r="K86" s="274" t="s">
        <v>229</v>
      </c>
      <c r="L86" s="265"/>
      <c r="M86" s="265"/>
      <c r="N86" s="265"/>
      <c r="O86" s="265"/>
      <c r="P86" s="265"/>
    </row>
    <row r="87" spans="1:16" x14ac:dyDescent="0.2">
      <c r="A87" s="273" t="s">
        <v>231</v>
      </c>
      <c r="B87" s="272">
        <v>0.5636363636363636</v>
      </c>
      <c r="C87" s="270" t="s">
        <v>229</v>
      </c>
      <c r="D87" s="272">
        <v>0.37931034482758619</v>
      </c>
      <c r="E87" s="270" t="s">
        <v>229</v>
      </c>
      <c r="F87" s="272">
        <v>0.30232558139534882</v>
      </c>
      <c r="G87" s="270" t="s">
        <v>229</v>
      </c>
      <c r="H87" s="272">
        <v>0.38157894736842107</v>
      </c>
      <c r="I87" s="270" t="s">
        <v>229</v>
      </c>
      <c r="J87" s="271">
        <v>0.43902439024390244</v>
      </c>
      <c r="K87" s="270" t="s">
        <v>229</v>
      </c>
      <c r="L87" s="265"/>
      <c r="M87" s="265"/>
      <c r="N87" s="265"/>
      <c r="O87" s="265"/>
      <c r="P87" s="265"/>
    </row>
    <row r="88" spans="1:16" ht="15" x14ac:dyDescent="0.25">
      <c r="A88" s="269" t="s">
        <v>232</v>
      </c>
      <c r="B88" s="268">
        <v>0.18181818181818182</v>
      </c>
      <c r="C88" s="266" t="s">
        <v>229</v>
      </c>
      <c r="D88" s="268">
        <v>0.32758620689655171</v>
      </c>
      <c r="E88" s="266" t="s">
        <v>229</v>
      </c>
      <c r="F88" s="268">
        <v>0.30232558139534882</v>
      </c>
      <c r="G88" s="266" t="s">
        <v>229</v>
      </c>
      <c r="H88" s="268">
        <v>0.30263157894736842</v>
      </c>
      <c r="I88" s="266" t="s">
        <v>229</v>
      </c>
      <c r="J88" s="267">
        <v>0.26132404181184671</v>
      </c>
      <c r="K88" s="266" t="s">
        <v>229</v>
      </c>
      <c r="L88" s="265"/>
      <c r="M88" s="265"/>
      <c r="N88" s="265"/>
      <c r="O88" s="265"/>
      <c r="P88" s="265"/>
    </row>
    <row r="89" spans="1:16" x14ac:dyDescent="0.2">
      <c r="A89" s="57" t="s">
        <v>56</v>
      </c>
      <c r="J89" s="264"/>
      <c r="K89" s="263"/>
    </row>
  </sheetData>
  <mergeCells count="1">
    <mergeCell ref="A22:K22"/>
  </mergeCells>
  <pageMargins left="0.7" right="0.7" top="0.75" bottom="0.75" header="0.3" footer="0.3"/>
  <pageSetup paperSize="9" scale="63" fitToHeight="2" orientation="landscape" r:id="rId1"/>
  <rowBreaks count="1" manualBreakCount="1">
    <brk id="51"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C45B-791F-4320-9269-27EA42D08AE7}">
  <sheetPr codeName="Sheet84">
    <pageSetUpPr fitToPage="1"/>
  </sheetPr>
  <dimension ref="A1:R43"/>
  <sheetViews>
    <sheetView zoomScaleNormal="100" workbookViewId="0"/>
  </sheetViews>
  <sheetFormatPr defaultColWidth="9.28515625" defaultRowHeight="14.25" x14ac:dyDescent="0.2"/>
  <cols>
    <col min="1" max="1" width="49.7109375" style="7" customWidth="1"/>
    <col min="2" max="2" width="13.7109375" style="7" bestFit="1" customWidth="1"/>
    <col min="3" max="3" width="2" style="7" customWidth="1"/>
    <col min="4" max="4" width="16" style="7" customWidth="1"/>
    <col min="5" max="5" width="2" style="7" customWidth="1"/>
    <col min="6" max="6" width="15.28515625" style="67" customWidth="1"/>
    <col min="7" max="7" width="2" style="7" customWidth="1"/>
    <col min="8" max="8" width="15.28515625" style="67" customWidth="1"/>
    <col min="9" max="9" width="2" style="7" customWidth="1"/>
    <col min="10" max="10" width="15.28515625" style="67" customWidth="1"/>
    <col min="11" max="11" width="2" style="7" customWidth="1"/>
    <col min="12" max="16384" width="9.28515625" style="7"/>
  </cols>
  <sheetData>
    <row r="1" spans="1:18" ht="15" x14ac:dyDescent="0.25">
      <c r="A1" s="72" t="s">
        <v>242</v>
      </c>
    </row>
    <row r="3" spans="1:18" s="183" customFormat="1" ht="42.75" x14ac:dyDescent="0.25">
      <c r="A3" s="125" t="s">
        <v>243</v>
      </c>
      <c r="B3" s="125" t="s">
        <v>26</v>
      </c>
      <c r="C3" s="322" t="s">
        <v>229</v>
      </c>
      <c r="D3" s="125" t="s">
        <v>32</v>
      </c>
      <c r="E3" s="322"/>
      <c r="F3" s="144" t="s">
        <v>41</v>
      </c>
      <c r="G3" s="322"/>
      <c r="H3" s="144" t="s">
        <v>45</v>
      </c>
      <c r="I3" s="322"/>
      <c r="J3" s="177" t="s">
        <v>211</v>
      </c>
      <c r="K3" s="322"/>
      <c r="M3" s="7"/>
      <c r="N3" s="7"/>
      <c r="O3" s="7"/>
      <c r="P3" s="7"/>
      <c r="Q3" s="7"/>
      <c r="R3" s="7"/>
    </row>
    <row r="4" spans="1:18" x14ac:dyDescent="0.2">
      <c r="A4" s="7" t="s">
        <v>244</v>
      </c>
      <c r="B4" s="7">
        <v>61</v>
      </c>
      <c r="D4" s="7">
        <v>66</v>
      </c>
      <c r="F4" s="67">
        <v>20</v>
      </c>
      <c r="H4" s="67">
        <v>73</v>
      </c>
      <c r="J4" s="278">
        <v>220</v>
      </c>
      <c r="K4" s="321"/>
    </row>
    <row r="5" spans="1:18" x14ac:dyDescent="0.2">
      <c r="A5" s="7" t="s">
        <v>245</v>
      </c>
      <c r="B5" s="7">
        <v>286</v>
      </c>
      <c r="D5" s="7">
        <v>165</v>
      </c>
      <c r="F5" s="67">
        <v>87</v>
      </c>
      <c r="H5" s="67">
        <v>206</v>
      </c>
      <c r="J5" s="176">
        <v>744</v>
      </c>
      <c r="K5" s="116"/>
    </row>
    <row r="6" spans="1:18" x14ac:dyDescent="0.2">
      <c r="A6" s="285" t="s">
        <v>52</v>
      </c>
      <c r="B6" s="285">
        <v>347</v>
      </c>
      <c r="C6" s="285"/>
      <c r="D6" s="285">
        <v>231</v>
      </c>
      <c r="E6" s="285"/>
      <c r="F6" s="205">
        <v>107</v>
      </c>
      <c r="G6" s="285"/>
      <c r="H6" s="205">
        <v>279</v>
      </c>
      <c r="I6" s="285"/>
      <c r="J6" s="278">
        <v>964</v>
      </c>
      <c r="K6" s="320"/>
    </row>
    <row r="7" spans="1:18" ht="15" x14ac:dyDescent="0.25">
      <c r="A7" s="284" t="s">
        <v>246</v>
      </c>
      <c r="B7" s="319">
        <v>0.18</v>
      </c>
      <c r="C7" s="276"/>
      <c r="D7" s="319">
        <v>0.2857142857142857</v>
      </c>
      <c r="E7" s="276"/>
      <c r="F7" s="276">
        <v>0.18691588785046728</v>
      </c>
      <c r="G7" s="276"/>
      <c r="H7" s="276">
        <v>0.26164874551971329</v>
      </c>
      <c r="I7" s="276"/>
      <c r="J7" s="276">
        <v>0.22821576763485477</v>
      </c>
      <c r="K7" s="318"/>
    </row>
    <row r="8" spans="1:18" ht="15" thickBot="1" x14ac:dyDescent="0.25">
      <c r="A8" s="317" t="s">
        <v>247</v>
      </c>
      <c r="B8" s="316">
        <v>0.82</v>
      </c>
      <c r="C8" s="315"/>
      <c r="D8" s="316">
        <v>0.71</v>
      </c>
      <c r="E8" s="315"/>
      <c r="F8" s="315">
        <v>0.81</v>
      </c>
      <c r="G8" s="315"/>
      <c r="H8" s="315">
        <v>0.74</v>
      </c>
      <c r="I8" s="315"/>
      <c r="J8" s="315">
        <v>0.77</v>
      </c>
      <c r="K8" s="314"/>
    </row>
    <row r="9" spans="1:18" ht="15" thickTop="1" x14ac:dyDescent="0.2">
      <c r="A9" s="57" t="s">
        <v>56</v>
      </c>
    </row>
    <row r="10" spans="1:18" x14ac:dyDescent="0.2">
      <c r="B10" s="326"/>
      <c r="C10" s="265"/>
      <c r="D10" s="326"/>
      <c r="E10" s="265"/>
      <c r="F10" s="264"/>
      <c r="G10" s="265"/>
      <c r="H10" s="264"/>
      <c r="I10" s="265"/>
      <c r="J10" s="264"/>
      <c r="K10" s="265"/>
    </row>
    <row r="11" spans="1:18" x14ac:dyDescent="0.2">
      <c r="B11" s="326"/>
      <c r="C11" s="265"/>
      <c r="D11" s="326"/>
      <c r="E11" s="265"/>
      <c r="F11" s="264"/>
      <c r="G11" s="265"/>
      <c r="H11" s="264"/>
      <c r="I11" s="265"/>
      <c r="J11" s="264"/>
      <c r="K11" s="265"/>
    </row>
    <row r="12" spans="1:18" ht="15" x14ac:dyDescent="0.25">
      <c r="A12" s="72" t="s">
        <v>248</v>
      </c>
    </row>
    <row r="14" spans="1:18" s="183" customFormat="1" ht="42.75" x14ac:dyDescent="0.25">
      <c r="A14" s="125" t="s">
        <v>243</v>
      </c>
      <c r="B14" s="125" t="s">
        <v>26</v>
      </c>
      <c r="C14" s="322" t="s">
        <v>229</v>
      </c>
      <c r="D14" s="125" t="s">
        <v>32</v>
      </c>
      <c r="E14" s="322"/>
      <c r="F14" s="144" t="s">
        <v>41</v>
      </c>
      <c r="G14" s="322">
        <v>1</v>
      </c>
      <c r="H14" s="144" t="s">
        <v>45</v>
      </c>
      <c r="I14" s="322"/>
      <c r="J14" s="177" t="s">
        <v>211</v>
      </c>
      <c r="K14" s="322"/>
    </row>
    <row r="15" spans="1:18" x14ac:dyDescent="0.2">
      <c r="A15" s="7" t="s">
        <v>244</v>
      </c>
      <c r="B15" s="7">
        <v>15</v>
      </c>
      <c r="D15" s="7">
        <v>19</v>
      </c>
      <c r="F15" s="67">
        <v>5</v>
      </c>
      <c r="H15" s="67">
        <v>18</v>
      </c>
      <c r="J15" s="278">
        <v>57</v>
      </c>
      <c r="K15" s="321"/>
    </row>
    <row r="16" spans="1:18" x14ac:dyDescent="0.2">
      <c r="A16" s="7" t="s">
        <v>245</v>
      </c>
      <c r="B16" s="7">
        <v>60</v>
      </c>
      <c r="D16" s="7">
        <v>34</v>
      </c>
      <c r="F16" s="67">
        <v>21</v>
      </c>
      <c r="H16" s="67">
        <v>44</v>
      </c>
      <c r="J16" s="176">
        <v>159</v>
      </c>
      <c r="K16" s="116"/>
    </row>
    <row r="17" spans="1:11" x14ac:dyDescent="0.2">
      <c r="A17" s="279" t="s">
        <v>52</v>
      </c>
      <c r="B17" s="285">
        <v>75</v>
      </c>
      <c r="C17" s="285"/>
      <c r="D17" s="285">
        <v>53</v>
      </c>
      <c r="E17" s="285"/>
      <c r="F17" s="205">
        <v>26</v>
      </c>
      <c r="G17" s="285"/>
      <c r="H17" s="205">
        <v>62</v>
      </c>
      <c r="I17" s="285"/>
      <c r="J17" s="278">
        <v>216</v>
      </c>
      <c r="K17" s="320"/>
    </row>
    <row r="18" spans="1:11" ht="15" x14ac:dyDescent="0.25">
      <c r="A18" s="284" t="s">
        <v>246</v>
      </c>
      <c r="B18" s="319">
        <v>0.2</v>
      </c>
      <c r="C18" s="318"/>
      <c r="D18" s="319">
        <v>0.35849056603773582</v>
      </c>
      <c r="E18" s="318"/>
      <c r="F18" s="304">
        <v>0.19230769230769232</v>
      </c>
      <c r="G18" s="323"/>
      <c r="H18" s="304">
        <v>0.29032258064516131</v>
      </c>
      <c r="I18" s="318"/>
      <c r="J18" s="276">
        <v>0.2638888888888889</v>
      </c>
      <c r="K18" s="318"/>
    </row>
    <row r="19" spans="1:11" ht="15" thickBot="1" x14ac:dyDescent="0.25">
      <c r="A19" s="317" t="s">
        <v>247</v>
      </c>
      <c r="B19" s="316">
        <v>0.8</v>
      </c>
      <c r="C19" s="314"/>
      <c r="D19" s="316">
        <v>0.64</v>
      </c>
      <c r="E19" s="314"/>
      <c r="F19" s="315">
        <v>0.81</v>
      </c>
      <c r="G19" s="314"/>
      <c r="H19" s="315">
        <v>0.71</v>
      </c>
      <c r="I19" s="314"/>
      <c r="J19" s="315">
        <v>0.74</v>
      </c>
      <c r="K19" s="314"/>
    </row>
    <row r="20" spans="1:11" ht="15" thickTop="1" x14ac:dyDescent="0.2">
      <c r="A20" s="286" t="s">
        <v>126</v>
      </c>
      <c r="B20" s="325"/>
      <c r="C20" s="324"/>
      <c r="D20" s="325"/>
      <c r="E20" s="324"/>
      <c r="F20" s="288"/>
      <c r="G20" s="324"/>
      <c r="H20" s="288"/>
      <c r="I20" s="324"/>
      <c r="J20" s="288"/>
      <c r="K20" s="324"/>
    </row>
    <row r="21" spans="1:11" x14ac:dyDescent="0.2">
      <c r="A21" s="57" t="s">
        <v>56</v>
      </c>
    </row>
    <row r="24" spans="1:11" ht="15" x14ac:dyDescent="0.25">
      <c r="A24" s="72" t="s">
        <v>249</v>
      </c>
    </row>
    <row r="26" spans="1:11" s="183" customFormat="1" ht="42.75" x14ac:dyDescent="0.25">
      <c r="A26" s="125" t="s">
        <v>243</v>
      </c>
      <c r="B26" s="125" t="s">
        <v>26</v>
      </c>
      <c r="C26" s="322" t="s">
        <v>229</v>
      </c>
      <c r="D26" s="125" t="s">
        <v>32</v>
      </c>
      <c r="E26" s="322"/>
      <c r="F26" s="144" t="s">
        <v>41</v>
      </c>
      <c r="G26" s="322">
        <v>1</v>
      </c>
      <c r="H26" s="144" t="s">
        <v>45</v>
      </c>
      <c r="I26" s="322"/>
      <c r="J26" s="177" t="s">
        <v>211</v>
      </c>
      <c r="K26" s="322"/>
    </row>
    <row r="27" spans="1:11" x14ac:dyDescent="0.2">
      <c r="A27" s="7" t="s">
        <v>244</v>
      </c>
      <c r="B27" s="7">
        <v>27</v>
      </c>
      <c r="D27" s="7">
        <v>33</v>
      </c>
      <c r="F27" s="67">
        <v>8</v>
      </c>
      <c r="H27" s="67">
        <v>37</v>
      </c>
      <c r="J27" s="278">
        <v>105</v>
      </c>
      <c r="K27" s="321"/>
    </row>
    <row r="28" spans="1:11" x14ac:dyDescent="0.2">
      <c r="A28" s="7" t="s">
        <v>245</v>
      </c>
      <c r="B28" s="7">
        <v>140</v>
      </c>
      <c r="D28" s="7">
        <v>96</v>
      </c>
      <c r="F28" s="67">
        <v>36</v>
      </c>
      <c r="H28" s="67">
        <v>112</v>
      </c>
      <c r="J28" s="176">
        <v>384</v>
      </c>
      <c r="K28" s="116"/>
    </row>
    <row r="29" spans="1:11" x14ac:dyDescent="0.2">
      <c r="A29" s="279" t="s">
        <v>52</v>
      </c>
      <c r="B29" s="285">
        <v>167</v>
      </c>
      <c r="C29" s="285"/>
      <c r="D29" s="285">
        <v>129</v>
      </c>
      <c r="E29" s="285"/>
      <c r="F29" s="205">
        <v>44</v>
      </c>
      <c r="G29" s="285"/>
      <c r="H29" s="205">
        <v>149</v>
      </c>
      <c r="I29" s="285"/>
      <c r="J29" s="278">
        <v>489</v>
      </c>
      <c r="K29" s="320"/>
    </row>
    <row r="30" spans="1:11" ht="15" x14ac:dyDescent="0.25">
      <c r="A30" s="284" t="s">
        <v>246</v>
      </c>
      <c r="B30" s="319">
        <v>0.16</v>
      </c>
      <c r="C30" s="318"/>
      <c r="D30" s="319">
        <v>0.2558139534883721</v>
      </c>
      <c r="E30" s="318"/>
      <c r="F30" s="304">
        <v>0.18181818181818182</v>
      </c>
      <c r="G30" s="323"/>
      <c r="H30" s="304">
        <v>0.24832214765100671</v>
      </c>
      <c r="I30" s="318"/>
      <c r="J30" s="276">
        <v>0.21472392638036811</v>
      </c>
      <c r="K30" s="318"/>
    </row>
    <row r="31" spans="1:11" ht="15" thickBot="1" x14ac:dyDescent="0.25">
      <c r="A31" s="317" t="s">
        <v>247</v>
      </c>
      <c r="B31" s="316">
        <v>0.84</v>
      </c>
      <c r="C31" s="314"/>
      <c r="D31" s="316">
        <v>0.74</v>
      </c>
      <c r="E31" s="314"/>
      <c r="F31" s="315">
        <v>0.82</v>
      </c>
      <c r="G31" s="314"/>
      <c r="H31" s="315">
        <v>0.75</v>
      </c>
      <c r="I31" s="314"/>
      <c r="J31" s="315">
        <v>0.79</v>
      </c>
      <c r="K31" s="314"/>
    </row>
    <row r="32" spans="1:11" ht="15" thickTop="1" x14ac:dyDescent="0.2">
      <c r="A32" s="57" t="s">
        <v>56</v>
      </c>
    </row>
    <row r="35" spans="1:11" ht="15" x14ac:dyDescent="0.25">
      <c r="A35" s="72" t="s">
        <v>250</v>
      </c>
    </row>
    <row r="37" spans="1:11" s="183" customFormat="1" ht="42.75" x14ac:dyDescent="0.25">
      <c r="A37" s="125" t="s">
        <v>243</v>
      </c>
      <c r="B37" s="125" t="s">
        <v>26</v>
      </c>
      <c r="C37" s="322" t="s">
        <v>229</v>
      </c>
      <c r="D37" s="125" t="s">
        <v>32</v>
      </c>
      <c r="E37" s="322"/>
      <c r="F37" s="144" t="s">
        <v>41</v>
      </c>
      <c r="G37" s="322"/>
      <c r="H37" s="144" t="s">
        <v>45</v>
      </c>
      <c r="I37" s="322"/>
      <c r="J37" s="177" t="s">
        <v>211</v>
      </c>
      <c r="K37" s="322"/>
    </row>
    <row r="38" spans="1:11" x14ac:dyDescent="0.2">
      <c r="A38" s="7" t="s">
        <v>244</v>
      </c>
      <c r="B38" s="7">
        <v>19</v>
      </c>
      <c r="D38" s="7">
        <v>14</v>
      </c>
      <c r="F38" s="67">
        <v>7</v>
      </c>
      <c r="H38" s="67">
        <v>18</v>
      </c>
      <c r="J38" s="278">
        <v>58</v>
      </c>
      <c r="K38" s="321"/>
    </row>
    <row r="39" spans="1:11" x14ac:dyDescent="0.2">
      <c r="A39" s="7" t="s">
        <v>245</v>
      </c>
      <c r="B39" s="7">
        <v>86</v>
      </c>
      <c r="D39" s="7">
        <v>35</v>
      </c>
      <c r="F39" s="67">
        <v>30</v>
      </c>
      <c r="H39" s="67">
        <v>50</v>
      </c>
      <c r="J39" s="176">
        <v>201</v>
      </c>
      <c r="K39" s="116"/>
    </row>
    <row r="40" spans="1:11" x14ac:dyDescent="0.2">
      <c r="A40" s="279" t="s">
        <v>52</v>
      </c>
      <c r="B40" s="285">
        <v>105</v>
      </c>
      <c r="C40" s="285"/>
      <c r="D40" s="285">
        <v>49</v>
      </c>
      <c r="E40" s="285"/>
      <c r="F40" s="205">
        <v>37</v>
      </c>
      <c r="G40" s="285"/>
      <c r="H40" s="205">
        <v>68</v>
      </c>
      <c r="I40" s="285"/>
      <c r="J40" s="278">
        <v>259</v>
      </c>
      <c r="K40" s="320"/>
    </row>
    <row r="41" spans="1:11" ht="15" x14ac:dyDescent="0.25">
      <c r="A41" s="284" t="s">
        <v>246</v>
      </c>
      <c r="B41" s="319">
        <v>0.18</v>
      </c>
      <c r="C41" s="318"/>
      <c r="D41" s="319">
        <v>0.2857142857142857</v>
      </c>
      <c r="E41" s="318"/>
      <c r="F41" s="276">
        <v>0.1891891891891892</v>
      </c>
      <c r="G41" s="318"/>
      <c r="H41" s="276">
        <v>0.26470588235294118</v>
      </c>
      <c r="I41" s="318"/>
      <c r="J41" s="276">
        <v>0.22393822393822393</v>
      </c>
      <c r="K41" s="318"/>
    </row>
    <row r="42" spans="1:11" ht="15" thickBot="1" x14ac:dyDescent="0.25">
      <c r="A42" s="317" t="s">
        <v>247</v>
      </c>
      <c r="B42" s="316">
        <v>0.82</v>
      </c>
      <c r="C42" s="314"/>
      <c r="D42" s="316">
        <v>0.71</v>
      </c>
      <c r="E42" s="314"/>
      <c r="F42" s="315">
        <v>0.81</v>
      </c>
      <c r="G42" s="314"/>
      <c r="H42" s="315">
        <v>0.74</v>
      </c>
      <c r="I42" s="314"/>
      <c r="J42" s="315">
        <v>0.78</v>
      </c>
      <c r="K42" s="314"/>
    </row>
    <row r="43" spans="1:11" ht="15" thickTop="1" x14ac:dyDescent="0.2">
      <c r="A43" s="57" t="s">
        <v>56</v>
      </c>
    </row>
  </sheetData>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48CD1-9099-46D9-8503-3875C90759A7}">
  <sheetPr codeName="Sheet41">
    <pageSetUpPr fitToPage="1"/>
  </sheetPr>
  <dimension ref="A1:C23"/>
  <sheetViews>
    <sheetView showGridLines="0" zoomScaleNormal="100" zoomScaleSheetLayoutView="100" workbookViewId="0"/>
  </sheetViews>
  <sheetFormatPr defaultColWidth="0" defaultRowHeight="14.25" zeroHeight="1" x14ac:dyDescent="0.2"/>
  <cols>
    <col min="1" max="1" width="6.28515625" style="8" customWidth="1"/>
    <col min="2" max="2" width="184" style="7" customWidth="1"/>
    <col min="3" max="3" width="10.7109375" style="7" hidden="1" customWidth="1"/>
    <col min="4" max="16384" width="9.28515625" style="7" hidden="1"/>
  </cols>
  <sheetData>
    <row r="1" spans="1:2" ht="15" x14ac:dyDescent="0.25">
      <c r="A1" s="16" t="s">
        <v>9</v>
      </c>
      <c r="B1" s="15" t="s">
        <v>10</v>
      </c>
    </row>
    <row r="2" spans="1:2" ht="15" x14ac:dyDescent="0.25">
      <c r="A2" s="11" t="s">
        <v>11</v>
      </c>
    </row>
    <row r="3" spans="1:2" x14ac:dyDescent="0.2">
      <c r="A3" s="10">
        <v>2.1</v>
      </c>
      <c r="B3" s="7" t="str">
        <f>"Number of Service Complaints ruled admissible, by complaint category (detailed), "&amp;RIGHT(Cover!$A$8,4)-2&amp;"-"&amp;RIGHT(Cover!$A$8,4)+0</f>
        <v>Number of Service Complaints ruled admissible, by complaint category (detailed), 2021-2023</v>
      </c>
    </row>
    <row r="4" spans="1:2" x14ac:dyDescent="0.2">
      <c r="A4" s="14">
        <v>2.2000000000000002</v>
      </c>
      <c r="B4" s="7" t="str">
        <f>"Number of Service Complaints ruled admissible, by complaint category and Service/gender/ethnic origin/assignment type/rank, "&amp;RIGHT(Cover!$A$8,4)-4&amp;"-"&amp;RIGHT(Cover!$A$8,4)+0</f>
        <v>Number of Service Complaints ruled admissible, by complaint category and Service/gender/ethnic origin/assignment type/rank, 2019-2023</v>
      </c>
    </row>
    <row r="5" spans="1:2" x14ac:dyDescent="0.2">
      <c r="A5" s="14">
        <v>2.2999999999999998</v>
      </c>
      <c r="B5" s="7" t="str">
        <f>"Number of Service Complaints per 10,000 Service Personnel, by complaint category and Service/gender/ethnic origin/assignment type/rank, "&amp;RIGHT(Cover!$A$8,4)+0</f>
        <v>Number of Service Complaints per 10,000 Service Personnel, by complaint category and Service/gender/ethnic origin/assignment type/rank, 2023</v>
      </c>
    </row>
    <row r="6" spans="1:2" x14ac:dyDescent="0.2">
      <c r="A6" s="14">
        <v>2.4</v>
      </c>
      <c r="B6" s="7" t="str">
        <f>"Number of Service Complaints per 10,000 Service Personnel, by complaint category and Service/gender/ethnic origin/assignment type/rank, "&amp;RIGHT(Cover!$A$8,4)-4&amp;"-"&amp;RIGHT(Cover!$A$8,4)+0</f>
        <v>Number of Service Complaints per 10,000 Service Personnel, by complaint category and Service/gender/ethnic origin/assignment type/rank, 2019-2023</v>
      </c>
    </row>
    <row r="7" spans="1:2" ht="15" x14ac:dyDescent="0.25">
      <c r="A7" s="11" t="s">
        <v>12</v>
      </c>
    </row>
    <row r="8" spans="1:2" x14ac:dyDescent="0.2">
      <c r="A8" s="10">
        <v>2.5</v>
      </c>
      <c r="B8" s="7" t="str">
        <f>"Number of complaints worked on by the Secretariat in "&amp;RIGHT(Cover!$A$8,4)+0</f>
        <v>Number of complaints worked on by the Secretariat in 2023</v>
      </c>
    </row>
    <row r="9" spans="1:2" ht="15" x14ac:dyDescent="0.25">
      <c r="A9" s="11" t="s">
        <v>13</v>
      </c>
    </row>
    <row r="10" spans="1:2" x14ac:dyDescent="0.2">
      <c r="A10" s="10">
        <v>2.6</v>
      </c>
      <c r="B10" s="7" t="str">
        <f>"Annual change in number of open Service Complaints by Service, "&amp;RIGHT(Cover!$A$8,4)+0</f>
        <v>Annual change in number of open Service Complaints by Service, 2023</v>
      </c>
    </row>
    <row r="11" spans="1:2" x14ac:dyDescent="0.2">
      <c r="A11" s="10">
        <v>2.7</v>
      </c>
      <c r="B11" s="7" t="str">
        <f>"Number of open Service Complaints as at 31 December, by timeliness status and Service/complaint category/appeals status, "&amp;RIGHT(Cover!$A$8,4)+0</f>
        <v>Number of open Service Complaints as at 31 December, by timeliness status and Service/complaint category/appeals status, 2023</v>
      </c>
    </row>
    <row r="12" spans="1:2" ht="15" x14ac:dyDescent="0.25">
      <c r="A12" s="11" t="s">
        <v>14</v>
      </c>
    </row>
    <row r="13" spans="1:2" x14ac:dyDescent="0.2">
      <c r="A13" s="10">
        <v>2.8</v>
      </c>
      <c r="B13" s="7" t="str">
        <f>"Number of admissibility decisions made, by complaint category, Service and admissibility decision, "&amp;RIGHT(Cover!$A$8,4)+0</f>
        <v>Number of admissibility decisions made, by complaint category, Service and admissibility decision, 2023</v>
      </c>
    </row>
    <row r="14" spans="1:2" x14ac:dyDescent="0.2">
      <c r="A14" s="10">
        <v>2.9</v>
      </c>
      <c r="B14" s="7" t="str">
        <f>"Number of Service Complaints ruled admissible, by Service and submission method, "&amp;RIGHT(Cover!$A$8,4)+0</f>
        <v>Number of Service Complaints ruled admissible, by Service and submission method, 2023</v>
      </c>
    </row>
    <row r="15" spans="1:2" x14ac:dyDescent="0.2">
      <c r="A15" s="9" t="s">
        <v>15</v>
      </c>
      <c r="B15" s="7" t="str">
        <f>"Number of Service Complaints ruled admissible, by Service and complainant Assisting Officer status, "&amp;RIGHT(Cover!$A$8,4)+0</f>
        <v>Number of Service Complaints ruled admissible, by Service and complainant Assisting Officer status, 2023</v>
      </c>
    </row>
    <row r="16" spans="1:2" ht="15" x14ac:dyDescent="0.25">
      <c r="A16" s="13" t="s">
        <v>16</v>
      </c>
    </row>
    <row r="17" spans="1:2" x14ac:dyDescent="0.2">
      <c r="A17" s="9" t="s">
        <v>17</v>
      </c>
      <c r="B17" s="7" t="str">
        <f>"In-year timeliness rate of Service Complaints, by complaint status and Service(Key Performance Indicator)/complaint category/appeal status, "&amp;RIGHT(Cover!$A$8,4)+0</f>
        <v>In-year timeliness rate of Service Complaints, by complaint status and Service(Key Performance Indicator)/complaint category/appeal status, 2023</v>
      </c>
    </row>
    <row r="18" spans="1:2" x14ac:dyDescent="0.2">
      <c r="A18" s="12" t="s">
        <v>18</v>
      </c>
      <c r="B18" s="7" t="str">
        <f>"In-year timeliness rate of Service Complaints, by Service(Key Performance Indicator) and year, "&amp;RIGHT(Cover!$A$8,4)-4&amp;"-"&amp;RIGHT(Cover!$A$8,4)+0</f>
        <v>In-year timeliness rate of Service Complaints, by Service(Key Performance Indicator) and year, 2019-2023</v>
      </c>
    </row>
    <row r="19" spans="1:2" x14ac:dyDescent="0.2">
      <c r="A19" s="10">
        <v>2.13</v>
      </c>
      <c r="B19" s="7" t="str">
        <f>"Average time taken to close a Service Complaint, by Service, complaint category and appeals status, "&amp;RIGHT(Cover!$A$8,4)+0</f>
        <v>Average time taken to close a Service Complaint, by Service, complaint category and appeals status, 2023</v>
      </c>
    </row>
    <row r="20" spans="1:2" x14ac:dyDescent="0.2">
      <c r="A20" s="10">
        <v>2.14</v>
      </c>
      <c r="B20" s="7" t="str">
        <f>"Timeliness rate (target = 10 working days) and average time taken, to get an admissibility ruling on a Service Complaint application, by Service and complaint category, "&amp;RIGHT(Cover!$A$8,4)+0</f>
        <v>Timeliness rate (target = 10 working days) and average time taken, to get an admissibility ruling on a Service Complaint application, by Service and complaint category, 2023</v>
      </c>
    </row>
    <row r="21" spans="1:2" ht="15" x14ac:dyDescent="0.25">
      <c r="A21" s="11" t="s">
        <v>19</v>
      </c>
    </row>
    <row r="22" spans="1:2" x14ac:dyDescent="0.2">
      <c r="A22" s="10">
        <v>2.15</v>
      </c>
      <c r="B22" s="7" t="str">
        <f>"Number of closed Service Complaints, by outcome, complaint category and Service, "&amp;RIGHT(Cover!$A$8,4)+0</f>
        <v>Number of closed Service Complaints, by outcome, complaint category and Service, 2023</v>
      </c>
    </row>
    <row r="23" spans="1:2" x14ac:dyDescent="0.2">
      <c r="A23" s="10">
        <v>2.16</v>
      </c>
      <c r="B23" s="7" t="str">
        <f>"Number of decision body decisions made, by complainant response, complaint category and Service, "&amp;RIGHT(Cover!$A$8,4)+0</f>
        <v>Number of decision body decisions made, by complainant response, complaint category and Service, 2023</v>
      </c>
    </row>
  </sheetData>
  <hyperlinks>
    <hyperlink ref="A3" location="'2.1'!A1" display="'2.1'!A1" xr:uid="{99192172-4054-4DFC-B34B-E780CC14225C}"/>
    <hyperlink ref="A4" location="'2.2'!A1" display="'2.2'!A1" xr:uid="{CAFAA1CD-FD74-4D98-8A83-DDAB8B5A467F}"/>
    <hyperlink ref="A6" location="'2.4'!A1" display="'2.4'!A1" xr:uid="{50A68DBE-D38E-47FE-ACBB-7465A912BF59}"/>
    <hyperlink ref="A10" location="'2.6'!A1" display="'2.6'!A1" xr:uid="{22D07264-7A49-494D-8BE2-FAB85CBBB2E7}"/>
    <hyperlink ref="A11" location="'2.7'!A1" display="'2.7'!A1" xr:uid="{0BC73755-D5B2-4D89-80A8-E42B215E0F0B}"/>
    <hyperlink ref="A13" location="'2.8'!A1" display="'2.8'!A1" xr:uid="{0DEAAA89-3327-441B-B7DD-1FBDA61ED19D}"/>
    <hyperlink ref="A14" location="'2.9'!A1" display="'2.9'!A1" xr:uid="{FDB8EF29-3C3F-4974-8DC5-399D45D96964}"/>
    <hyperlink ref="A15" location="'2.10'!A1" display="2.10" xr:uid="{6E84E3DD-45E2-4B54-895E-2A604CCD0ECC}"/>
    <hyperlink ref="A17" location="'2.11'!A1" display="2.11" xr:uid="{6E0CFCA3-1306-4024-B956-96068F1C03BA}"/>
    <hyperlink ref="A18" location="'2.12'!A1" display="2.12" xr:uid="{30B47859-8669-452C-89B3-6D7370ABABD0}"/>
    <hyperlink ref="A19" location="'2.13'!A1" display="'2.13'!A1" xr:uid="{3344F3F4-796B-4B1F-BD34-247AA2F3B23A}"/>
    <hyperlink ref="A22" location="'2.15'!A1" display="'2.15'!A1" xr:uid="{7C6945B7-283A-4952-9379-82992F1E5710}"/>
    <hyperlink ref="A23" location="'2.16'!A1" display="'2.16'!A1" xr:uid="{BA6420B4-B039-4815-A474-0D5E7910136C}"/>
    <hyperlink ref="A8" location="'2.5'!A1" display="'2.5'!A1" xr:uid="{A603AB0E-D121-4322-B918-00FCB46E3FB3}"/>
    <hyperlink ref="A5" location="'2.3'!A1" display="'2.3'!A1" xr:uid="{68CB869C-BE0E-4BEE-AF3F-F2BFF33D0D5F}"/>
    <hyperlink ref="A20" location="'2.14'!A1" display="'2.14'!A1" xr:uid="{3CA22F3B-F68A-4EFD-AE08-3EB2A10CA184}"/>
  </hyperlinks>
  <pageMargins left="0.7" right="0.7" top="0.75" bottom="0.75" header="0.3" footer="0.3"/>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70B9E-79F3-49BA-970C-E2A2647FAE38}">
  <sheetPr codeName="Sheet42">
    <pageSetUpPr fitToPage="1"/>
  </sheetPr>
  <dimension ref="A1:J44"/>
  <sheetViews>
    <sheetView zoomScale="110" zoomScaleNormal="110" zoomScaleSheetLayoutView="100" workbookViewId="0">
      <pane ySplit="3" topLeftCell="A19" activePane="bottomLeft" state="frozen"/>
      <selection activeCell="J29" sqref="J29"/>
      <selection pane="bottomLeft" sqref="A1:C1"/>
    </sheetView>
  </sheetViews>
  <sheetFormatPr defaultColWidth="9.28515625" defaultRowHeight="14.25" x14ac:dyDescent="0.2"/>
  <cols>
    <col min="1" max="1" width="52.42578125" style="17" customWidth="1"/>
    <col min="2" max="2" width="20" style="18" customWidth="1"/>
    <col min="3" max="3" width="13" style="18" customWidth="1"/>
    <col min="4" max="5" width="2.42578125" style="17" customWidth="1"/>
    <col min="6" max="6" width="52.42578125" style="17" customWidth="1"/>
    <col min="7" max="8" width="8.5703125" style="17" customWidth="1"/>
    <col min="9" max="9" width="8.5703125" style="18" customWidth="1"/>
    <col min="10" max="10" width="10.5703125" style="18" customWidth="1"/>
    <col min="11" max="16384" width="9.28515625" style="17"/>
  </cols>
  <sheetData>
    <row r="1" spans="1:10" ht="30" customHeight="1" x14ac:dyDescent="0.25">
      <c r="A1" s="355" t="s">
        <v>20</v>
      </c>
      <c r="B1" s="355"/>
      <c r="C1" s="355"/>
      <c r="F1" s="356" t="s">
        <v>21</v>
      </c>
      <c r="G1" s="356"/>
      <c r="H1" s="356"/>
      <c r="I1" s="356"/>
      <c r="J1" s="356"/>
    </row>
    <row r="2" spans="1:10" x14ac:dyDescent="0.2">
      <c r="A2" s="55"/>
      <c r="B2" s="54"/>
      <c r="C2" s="54"/>
      <c r="F2" s="55"/>
      <c r="G2" s="55"/>
      <c r="H2" s="55"/>
      <c r="I2" s="54"/>
      <c r="J2" s="54"/>
    </row>
    <row r="3" spans="1:10" s="35" customFormat="1" ht="45" customHeight="1" x14ac:dyDescent="0.25">
      <c r="A3" s="53" t="s">
        <v>22</v>
      </c>
      <c r="B3" s="52" t="s">
        <v>23</v>
      </c>
      <c r="C3" s="51" t="s">
        <v>24</v>
      </c>
      <c r="F3" s="53" t="s">
        <v>22</v>
      </c>
      <c r="G3" s="53">
        <v>2021</v>
      </c>
      <c r="H3" s="53">
        <v>2022</v>
      </c>
      <c r="I3" s="52">
        <v>2023</v>
      </c>
      <c r="J3" s="51" t="s">
        <v>25</v>
      </c>
    </row>
    <row r="4" spans="1:10" s="35" customFormat="1" x14ac:dyDescent="0.25">
      <c r="A4" s="50"/>
      <c r="B4" s="49"/>
      <c r="C4" s="48"/>
      <c r="F4" s="50"/>
      <c r="G4" s="50"/>
      <c r="H4" s="50"/>
      <c r="I4" s="49"/>
      <c r="J4" s="48"/>
    </row>
    <row r="5" spans="1:10" ht="16.5" x14ac:dyDescent="0.2">
      <c r="A5" s="40" t="s">
        <v>26</v>
      </c>
      <c r="B5" s="39">
        <v>428</v>
      </c>
      <c r="C5" s="41">
        <v>0.35</v>
      </c>
      <c r="D5" s="25">
        <v>5</v>
      </c>
      <c r="E5" s="25"/>
      <c r="F5" s="40" t="s">
        <v>26</v>
      </c>
      <c r="G5" s="39">
        <v>258</v>
      </c>
      <c r="H5" s="39">
        <v>364</v>
      </c>
      <c r="I5" s="39">
        <v>428</v>
      </c>
      <c r="J5" s="37">
        <v>0.18</v>
      </c>
    </row>
    <row r="6" spans="1:10" ht="16.5" x14ac:dyDescent="0.2">
      <c r="A6" s="35" t="s">
        <v>27</v>
      </c>
      <c r="B6" s="47"/>
      <c r="C6" s="36"/>
      <c r="D6" s="25"/>
      <c r="E6" s="25"/>
      <c r="F6" s="35" t="s">
        <v>27</v>
      </c>
      <c r="G6" s="47"/>
      <c r="H6" s="47"/>
      <c r="I6" s="47"/>
      <c r="J6" s="34"/>
    </row>
    <row r="7" spans="1:10" ht="16.5" x14ac:dyDescent="0.2">
      <c r="A7" s="31" t="s">
        <v>28</v>
      </c>
      <c r="B7" s="32">
        <v>148</v>
      </c>
      <c r="C7" s="30">
        <v>0.12</v>
      </c>
      <c r="D7" s="25"/>
      <c r="E7" s="25"/>
      <c r="F7" s="31" t="s">
        <v>28</v>
      </c>
      <c r="G7" s="32">
        <v>76</v>
      </c>
      <c r="H7" s="32">
        <v>123</v>
      </c>
      <c r="I7" s="32">
        <v>148</v>
      </c>
      <c r="J7" s="27">
        <v>0.2</v>
      </c>
    </row>
    <row r="8" spans="1:10" ht="16.5" x14ac:dyDescent="0.2">
      <c r="A8" s="31" t="s">
        <v>29</v>
      </c>
      <c r="B8" s="32">
        <v>114</v>
      </c>
      <c r="C8" s="30">
        <v>0.09</v>
      </c>
      <c r="D8" s="25"/>
      <c r="E8" s="25"/>
      <c r="F8" s="31" t="s">
        <v>29</v>
      </c>
      <c r="G8" s="32">
        <v>58</v>
      </c>
      <c r="H8" s="32">
        <v>78</v>
      </c>
      <c r="I8" s="32">
        <v>114</v>
      </c>
      <c r="J8" s="27">
        <v>0.46</v>
      </c>
    </row>
    <row r="9" spans="1:10" ht="16.5" x14ac:dyDescent="0.2">
      <c r="A9" s="31" t="s">
        <v>30</v>
      </c>
      <c r="B9" s="32">
        <v>79</v>
      </c>
      <c r="C9" s="30">
        <v>0.06</v>
      </c>
      <c r="D9" s="25"/>
      <c r="E9" s="25"/>
      <c r="F9" s="31" t="s">
        <v>30</v>
      </c>
      <c r="G9" s="32">
        <v>22</v>
      </c>
      <c r="H9" s="32">
        <v>77</v>
      </c>
      <c r="I9" s="32">
        <v>79</v>
      </c>
      <c r="J9" s="27">
        <v>0.03</v>
      </c>
    </row>
    <row r="10" spans="1:10" ht="16.5" x14ac:dyDescent="0.2">
      <c r="A10" s="31" t="s">
        <v>31</v>
      </c>
      <c r="B10" s="32">
        <v>87</v>
      </c>
      <c r="C10" s="30">
        <v>7.0000000000000007E-2</v>
      </c>
      <c r="D10" s="25"/>
      <c r="E10" s="25"/>
      <c r="F10" s="31" t="s">
        <v>31</v>
      </c>
      <c r="G10" s="32">
        <v>102</v>
      </c>
      <c r="H10" s="32">
        <v>86</v>
      </c>
      <c r="I10" s="32">
        <v>87</v>
      </c>
      <c r="J10" s="27">
        <v>0.01</v>
      </c>
    </row>
    <row r="11" spans="1:10" ht="16.5" x14ac:dyDescent="0.2">
      <c r="A11" s="35"/>
      <c r="B11" s="47"/>
      <c r="C11" s="36"/>
      <c r="D11" s="25"/>
      <c r="E11" s="25"/>
      <c r="F11" s="35"/>
      <c r="G11" s="47"/>
      <c r="H11" s="47"/>
      <c r="I11" s="47"/>
      <c r="J11" s="34"/>
    </row>
    <row r="12" spans="1:10" ht="17.25" x14ac:dyDescent="0.25">
      <c r="A12" s="40" t="s">
        <v>32</v>
      </c>
      <c r="B12" s="38">
        <v>262</v>
      </c>
      <c r="C12" s="41">
        <v>0.21</v>
      </c>
      <c r="D12" s="25">
        <v>5</v>
      </c>
      <c r="E12" s="25"/>
      <c r="F12" s="40" t="s">
        <v>32</v>
      </c>
      <c r="G12" s="39">
        <v>232</v>
      </c>
      <c r="H12" s="38">
        <v>227</v>
      </c>
      <c r="I12" s="38">
        <v>262</v>
      </c>
      <c r="J12" s="37">
        <v>0.15</v>
      </c>
    </row>
    <row r="13" spans="1:10" ht="16.5" x14ac:dyDescent="0.2">
      <c r="A13" s="35" t="s">
        <v>27</v>
      </c>
      <c r="C13" s="36"/>
      <c r="D13" s="25"/>
      <c r="E13" s="25"/>
      <c r="F13" s="35" t="s">
        <v>27</v>
      </c>
      <c r="G13" s="18"/>
      <c r="H13" s="18"/>
      <c r="J13" s="34"/>
    </row>
    <row r="14" spans="1:10" ht="16.5" x14ac:dyDescent="0.2">
      <c r="A14" s="31" t="s">
        <v>33</v>
      </c>
      <c r="B14" s="32">
        <v>157</v>
      </c>
      <c r="C14" s="30">
        <v>0.13</v>
      </c>
      <c r="D14" s="25"/>
      <c r="E14" s="25"/>
      <c r="F14" s="31" t="s">
        <v>33</v>
      </c>
      <c r="G14" s="32">
        <v>148</v>
      </c>
      <c r="H14" s="32">
        <v>145</v>
      </c>
      <c r="I14" s="32">
        <v>157</v>
      </c>
      <c r="J14" s="27">
        <v>0.08</v>
      </c>
    </row>
    <row r="15" spans="1:10" ht="16.5" x14ac:dyDescent="0.2">
      <c r="A15" s="31" t="s">
        <v>34</v>
      </c>
      <c r="B15" s="32">
        <v>27</v>
      </c>
      <c r="C15" s="30">
        <v>0.02</v>
      </c>
      <c r="D15" s="25">
        <v>0</v>
      </c>
      <c r="E15" s="25"/>
      <c r="F15" s="31" t="s">
        <v>34</v>
      </c>
      <c r="G15" s="32">
        <v>20</v>
      </c>
      <c r="H15" s="32">
        <v>17</v>
      </c>
      <c r="I15" s="32">
        <v>27</v>
      </c>
      <c r="J15" s="27">
        <v>0.59</v>
      </c>
    </row>
    <row r="16" spans="1:10" ht="16.5" x14ac:dyDescent="0.2">
      <c r="A16" s="45" t="s">
        <v>35</v>
      </c>
      <c r="B16" s="44">
        <v>6</v>
      </c>
      <c r="C16" s="46">
        <v>0</v>
      </c>
      <c r="D16" s="25"/>
      <c r="E16" s="25"/>
      <c r="F16" s="45" t="s">
        <v>35</v>
      </c>
      <c r="G16" s="44">
        <v>8</v>
      </c>
      <c r="H16" s="44">
        <v>9</v>
      </c>
      <c r="I16" s="44">
        <v>6</v>
      </c>
      <c r="J16" s="43" t="s">
        <v>36</v>
      </c>
    </row>
    <row r="17" spans="1:10" ht="16.5" x14ac:dyDescent="0.2">
      <c r="A17" s="45" t="s">
        <v>37</v>
      </c>
      <c r="B17" s="44">
        <v>21</v>
      </c>
      <c r="C17" s="46">
        <v>0.02</v>
      </c>
      <c r="D17" s="25"/>
      <c r="E17" s="25"/>
      <c r="F17" s="45" t="s">
        <v>37</v>
      </c>
      <c r="G17" s="44">
        <v>12</v>
      </c>
      <c r="H17" s="44">
        <v>8</v>
      </c>
      <c r="I17" s="44">
        <v>21</v>
      </c>
      <c r="J17" s="43" t="s">
        <v>36</v>
      </c>
    </row>
    <row r="18" spans="1:10" ht="16.5" x14ac:dyDescent="0.2">
      <c r="A18" s="31" t="s">
        <v>38</v>
      </c>
      <c r="B18" s="32">
        <v>32</v>
      </c>
      <c r="C18" s="30">
        <v>0.03</v>
      </c>
      <c r="D18" s="25"/>
      <c r="E18" s="25"/>
      <c r="F18" s="31" t="s">
        <v>38</v>
      </c>
      <c r="G18" s="32">
        <v>24</v>
      </c>
      <c r="H18" s="32">
        <v>19</v>
      </c>
      <c r="I18" s="32">
        <v>32</v>
      </c>
      <c r="J18" s="27">
        <v>0.68</v>
      </c>
    </row>
    <row r="19" spans="1:10" ht="16.5" x14ac:dyDescent="0.2">
      <c r="A19" s="31" t="s">
        <v>39</v>
      </c>
      <c r="B19" s="32">
        <v>46</v>
      </c>
      <c r="C19" s="30">
        <v>0.04</v>
      </c>
      <c r="D19" s="25"/>
      <c r="E19" s="25"/>
      <c r="F19" s="31" t="s">
        <v>40</v>
      </c>
      <c r="G19" s="32">
        <v>40</v>
      </c>
      <c r="H19" s="32">
        <v>46</v>
      </c>
      <c r="I19" s="32">
        <v>46</v>
      </c>
      <c r="J19" s="27">
        <v>0</v>
      </c>
    </row>
    <row r="20" spans="1:10" ht="16.5" x14ac:dyDescent="0.2">
      <c r="A20" s="31"/>
      <c r="B20" s="28"/>
      <c r="C20" s="30"/>
      <c r="D20" s="25"/>
      <c r="E20" s="25"/>
      <c r="F20" s="31"/>
      <c r="G20" s="28"/>
      <c r="H20" s="28"/>
      <c r="I20" s="28"/>
      <c r="J20" s="27"/>
    </row>
    <row r="21" spans="1:10" ht="17.25" x14ac:dyDescent="0.25">
      <c r="A21" s="40" t="s">
        <v>41</v>
      </c>
      <c r="B21" s="38">
        <v>146</v>
      </c>
      <c r="C21" s="41">
        <v>0.12</v>
      </c>
      <c r="D21" s="25">
        <v>0</v>
      </c>
      <c r="E21" s="25"/>
      <c r="F21" s="40" t="s">
        <v>41</v>
      </c>
      <c r="G21" s="39">
        <v>84</v>
      </c>
      <c r="H21" s="38">
        <v>84</v>
      </c>
      <c r="I21" s="38">
        <v>146</v>
      </c>
      <c r="J21" s="37">
        <v>0.74</v>
      </c>
    </row>
    <row r="22" spans="1:10" ht="16.5" x14ac:dyDescent="0.2">
      <c r="A22" s="35" t="s">
        <v>27</v>
      </c>
      <c r="B22" s="28"/>
      <c r="C22" s="36"/>
      <c r="D22" s="25"/>
      <c r="E22" s="25"/>
      <c r="F22" s="35" t="s">
        <v>27</v>
      </c>
      <c r="G22" s="28"/>
      <c r="H22" s="28"/>
      <c r="I22" s="28"/>
      <c r="J22" s="34"/>
    </row>
    <row r="23" spans="1:10" ht="16.5" x14ac:dyDescent="0.2">
      <c r="A23" s="31" t="s">
        <v>42</v>
      </c>
      <c r="B23" s="32">
        <v>48</v>
      </c>
      <c r="C23" s="30">
        <v>0.04</v>
      </c>
      <c r="D23" s="25"/>
      <c r="E23" s="25"/>
      <c r="F23" s="31" t="s">
        <v>42</v>
      </c>
      <c r="G23" s="32">
        <v>23</v>
      </c>
      <c r="H23" s="32">
        <v>15</v>
      </c>
      <c r="I23" s="32">
        <v>48</v>
      </c>
      <c r="J23" s="27">
        <v>2.2000000000000002</v>
      </c>
    </row>
    <row r="24" spans="1:10" ht="16.5" x14ac:dyDescent="0.2">
      <c r="A24" s="31" t="s">
        <v>43</v>
      </c>
      <c r="B24" s="32">
        <v>98</v>
      </c>
      <c r="C24" s="30">
        <v>0.08</v>
      </c>
      <c r="D24" s="25"/>
      <c r="E24" s="25"/>
      <c r="F24" s="31" t="s">
        <v>44</v>
      </c>
      <c r="G24" s="32">
        <v>61</v>
      </c>
      <c r="H24" s="32">
        <v>69</v>
      </c>
      <c r="I24" s="32">
        <v>98</v>
      </c>
      <c r="J24" s="27">
        <v>0.42</v>
      </c>
    </row>
    <row r="25" spans="1:10" ht="16.5" x14ac:dyDescent="0.2">
      <c r="A25" s="35"/>
      <c r="B25" s="42"/>
      <c r="C25" s="36"/>
      <c r="D25" s="25"/>
      <c r="E25" s="25"/>
      <c r="F25" s="35"/>
      <c r="G25" s="42"/>
      <c r="H25" s="42"/>
      <c r="I25" s="42"/>
      <c r="J25" s="34"/>
    </row>
    <row r="26" spans="1:10" ht="15" customHeight="1" x14ac:dyDescent="0.25">
      <c r="A26" s="40" t="s">
        <v>45</v>
      </c>
      <c r="B26" s="38">
        <v>389</v>
      </c>
      <c r="C26" s="41">
        <v>0.32</v>
      </c>
      <c r="D26" s="25">
        <v>5</v>
      </c>
      <c r="E26" s="25"/>
      <c r="F26" s="40" t="s">
        <v>45</v>
      </c>
      <c r="G26" s="39">
        <v>175</v>
      </c>
      <c r="H26" s="38">
        <v>260</v>
      </c>
      <c r="I26" s="38">
        <v>389</v>
      </c>
      <c r="J26" s="37">
        <v>0.5</v>
      </c>
    </row>
    <row r="27" spans="1:10" ht="16.5" x14ac:dyDescent="0.2">
      <c r="A27" s="35" t="s">
        <v>27</v>
      </c>
      <c r="C27" s="36"/>
      <c r="D27" s="25"/>
      <c r="E27" s="25"/>
      <c r="F27" s="35" t="s">
        <v>27</v>
      </c>
      <c r="G27" s="18"/>
      <c r="H27" s="18"/>
      <c r="J27" s="34"/>
    </row>
    <row r="28" spans="1:10" ht="16.5" x14ac:dyDescent="0.2">
      <c r="A28" s="31" t="s">
        <v>46</v>
      </c>
      <c r="B28" s="28">
        <v>112</v>
      </c>
      <c r="C28" s="30">
        <v>0.09</v>
      </c>
      <c r="D28" s="25"/>
      <c r="E28" s="25"/>
      <c r="F28" s="31" t="s">
        <v>47</v>
      </c>
      <c r="G28" s="28">
        <v>59</v>
      </c>
      <c r="H28" s="28">
        <v>93</v>
      </c>
      <c r="I28" s="28">
        <v>112</v>
      </c>
      <c r="J28" s="27">
        <v>0.2</v>
      </c>
    </row>
    <row r="29" spans="1:10" ht="28.5" x14ac:dyDescent="0.2">
      <c r="A29" s="33" t="s">
        <v>48</v>
      </c>
      <c r="B29" s="32">
        <v>115</v>
      </c>
      <c r="C29" s="30">
        <v>0.09</v>
      </c>
      <c r="D29" s="25"/>
      <c r="E29" s="25"/>
      <c r="F29" s="33" t="s">
        <v>48</v>
      </c>
      <c r="G29" s="32">
        <v>55</v>
      </c>
      <c r="H29" s="32">
        <v>89</v>
      </c>
      <c r="I29" s="32">
        <v>115</v>
      </c>
      <c r="J29" s="27">
        <v>0.28999999999999998</v>
      </c>
    </row>
    <row r="30" spans="1:10" ht="16.5" x14ac:dyDescent="0.2">
      <c r="A30" s="31" t="s">
        <v>49</v>
      </c>
      <c r="B30" s="28">
        <v>67</v>
      </c>
      <c r="C30" s="30">
        <v>0.05</v>
      </c>
      <c r="D30" s="25"/>
      <c r="E30" s="25"/>
      <c r="F30" s="31" t="s">
        <v>49</v>
      </c>
      <c r="G30" s="28">
        <v>34</v>
      </c>
      <c r="H30" s="28">
        <v>37</v>
      </c>
      <c r="I30" s="28">
        <v>67</v>
      </c>
      <c r="J30" s="27">
        <v>0.81</v>
      </c>
    </row>
    <row r="31" spans="1:10" ht="16.5" x14ac:dyDescent="0.2">
      <c r="A31" s="31" t="s">
        <v>50</v>
      </c>
      <c r="B31" s="28">
        <v>25</v>
      </c>
      <c r="C31" s="30">
        <v>0.02</v>
      </c>
      <c r="D31" s="25"/>
      <c r="E31" s="25"/>
      <c r="F31" s="31" t="s">
        <v>50</v>
      </c>
      <c r="G31" s="28">
        <v>5</v>
      </c>
      <c r="H31" s="28">
        <v>13</v>
      </c>
      <c r="I31" s="28">
        <v>25</v>
      </c>
      <c r="J31" s="27">
        <v>0.92</v>
      </c>
    </row>
    <row r="32" spans="1:10" ht="16.5" x14ac:dyDescent="0.2">
      <c r="A32" s="29" t="s">
        <v>51</v>
      </c>
      <c r="B32" s="28">
        <v>70</v>
      </c>
      <c r="C32" s="30">
        <v>0.06</v>
      </c>
      <c r="D32" s="25"/>
      <c r="E32" s="25"/>
      <c r="F32" s="29" t="s">
        <v>51</v>
      </c>
      <c r="G32" s="28">
        <v>17</v>
      </c>
      <c r="H32" s="28">
        <v>28</v>
      </c>
      <c r="I32" s="28">
        <v>70</v>
      </c>
      <c r="J32" s="27">
        <v>1.5</v>
      </c>
    </row>
    <row r="33" spans="1:10" ht="17.25" x14ac:dyDescent="0.25">
      <c r="A33" s="24" t="s">
        <v>52</v>
      </c>
      <c r="B33" s="23">
        <v>1225</v>
      </c>
      <c r="C33" s="26">
        <v>1</v>
      </c>
      <c r="D33" s="25">
        <v>0</v>
      </c>
      <c r="E33" s="25"/>
      <c r="F33" s="24" t="s">
        <v>52</v>
      </c>
      <c r="G33" s="23">
        <v>749</v>
      </c>
      <c r="H33" s="23">
        <v>935</v>
      </c>
      <c r="I33" s="23">
        <v>1225</v>
      </c>
      <c r="J33" s="22">
        <v>0.31</v>
      </c>
    </row>
    <row r="34" spans="1:10" ht="30" customHeight="1" x14ac:dyDescent="0.2">
      <c r="A34" s="357" t="s">
        <v>53</v>
      </c>
      <c r="B34" s="357"/>
      <c r="C34" s="357"/>
      <c r="F34" s="357" t="s">
        <v>53</v>
      </c>
      <c r="G34" s="357"/>
      <c r="H34" s="357"/>
      <c r="I34" s="357"/>
      <c r="J34" s="357"/>
    </row>
    <row r="35" spans="1:10" ht="28.5" customHeight="1" x14ac:dyDescent="0.2">
      <c r="A35" s="354" t="s">
        <v>54</v>
      </c>
      <c r="B35" s="354"/>
      <c r="C35" s="354"/>
      <c r="F35" s="358" t="s">
        <v>263</v>
      </c>
      <c r="G35" s="354"/>
      <c r="H35" s="354"/>
      <c r="I35" s="354"/>
      <c r="J35" s="354"/>
    </row>
    <row r="36" spans="1:10" x14ac:dyDescent="0.2">
      <c r="A36" s="354" t="s">
        <v>55</v>
      </c>
      <c r="B36" s="354"/>
      <c r="C36" s="354"/>
      <c r="F36" s="21" t="s">
        <v>56</v>
      </c>
      <c r="G36" s="19"/>
      <c r="H36" s="19"/>
    </row>
    <row r="37" spans="1:10" ht="30" customHeight="1" x14ac:dyDescent="0.2">
      <c r="A37" s="354" t="s">
        <v>57</v>
      </c>
      <c r="B37" s="354"/>
      <c r="C37" s="354"/>
      <c r="F37" s="354"/>
      <c r="G37" s="354"/>
      <c r="H37" s="354"/>
      <c r="I37" s="354"/>
      <c r="J37" s="354"/>
    </row>
    <row r="38" spans="1:10" ht="30" customHeight="1" x14ac:dyDescent="0.2">
      <c r="A38" s="354" t="s">
        <v>58</v>
      </c>
      <c r="B38" s="354"/>
      <c r="C38" s="354"/>
      <c r="I38" s="17"/>
      <c r="J38" s="17"/>
    </row>
    <row r="39" spans="1:10" x14ac:dyDescent="0.2">
      <c r="A39" s="19" t="s">
        <v>56</v>
      </c>
      <c r="I39" s="17"/>
      <c r="J39" s="17"/>
    </row>
    <row r="41" spans="1:10" ht="14.25" customHeight="1" x14ac:dyDescent="0.2">
      <c r="B41" s="17"/>
      <c r="C41" s="17"/>
      <c r="I41" s="17"/>
    </row>
    <row r="42" spans="1:10" ht="14.25" customHeight="1" x14ac:dyDescent="0.2">
      <c r="B42" s="17"/>
      <c r="C42" s="17"/>
      <c r="I42" s="17"/>
    </row>
    <row r="43" spans="1:10" x14ac:dyDescent="0.2">
      <c r="B43" s="17"/>
      <c r="C43" s="17"/>
      <c r="I43" s="17"/>
    </row>
    <row r="44" spans="1:10" ht="14.25" customHeight="1" x14ac:dyDescent="0.2">
      <c r="B44" s="17"/>
      <c r="C44" s="17"/>
      <c r="I44" s="17"/>
    </row>
  </sheetData>
  <mergeCells count="10">
    <mergeCell ref="A38:C38"/>
    <mergeCell ref="A1:C1"/>
    <mergeCell ref="F1:J1"/>
    <mergeCell ref="F34:J34"/>
    <mergeCell ref="F37:J37"/>
    <mergeCell ref="F35:J35"/>
    <mergeCell ref="A34:C34"/>
    <mergeCell ref="A35:C35"/>
    <mergeCell ref="A36:C36"/>
    <mergeCell ref="A37:C37"/>
  </mergeCells>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8CE0D-48BF-40D1-9439-6E65ED375C31}">
  <sheetPr codeName="Sheet43">
    <pageSetUpPr fitToPage="1"/>
  </sheetPr>
  <dimension ref="A1:J196"/>
  <sheetViews>
    <sheetView zoomScaleNormal="100" zoomScaleSheetLayoutView="100" workbookViewId="0"/>
  </sheetViews>
  <sheetFormatPr defaultColWidth="9.28515625" defaultRowHeight="14.25" x14ac:dyDescent="0.2"/>
  <cols>
    <col min="1" max="1" width="17.28515625" style="56" customWidth="1"/>
    <col min="2" max="2" width="14.7109375" style="56" customWidth="1"/>
    <col min="3" max="3" width="16.7109375" style="56" customWidth="1"/>
    <col min="4" max="4" width="15.7109375" style="56" customWidth="1"/>
    <col min="5" max="5" width="8.7109375" style="56" customWidth="1"/>
    <col min="6" max="6" width="12" style="56" customWidth="1"/>
    <col min="7" max="16384" width="9.28515625" style="56"/>
  </cols>
  <sheetData>
    <row r="1" spans="1:10" ht="15" x14ac:dyDescent="0.25">
      <c r="A1" s="72" t="s">
        <v>59</v>
      </c>
      <c r="B1" s="7"/>
      <c r="C1" s="7"/>
      <c r="D1" s="7"/>
      <c r="E1" s="7"/>
      <c r="F1" s="7"/>
    </row>
    <row r="2" spans="1:10" x14ac:dyDescent="0.2">
      <c r="A2" s="57"/>
      <c r="B2" s="71"/>
      <c r="C2" s="71"/>
      <c r="D2" s="71"/>
      <c r="E2" s="71"/>
      <c r="F2" s="71"/>
    </row>
    <row r="3" spans="1:10" s="76" customFormat="1" ht="45" customHeight="1" x14ac:dyDescent="0.2">
      <c r="A3" s="70" t="s">
        <v>60</v>
      </c>
      <c r="B3" s="69" t="s">
        <v>26</v>
      </c>
      <c r="C3" s="69" t="s">
        <v>61</v>
      </c>
      <c r="D3" s="69" t="s">
        <v>41</v>
      </c>
      <c r="E3" s="69" t="s">
        <v>62</v>
      </c>
      <c r="F3" s="68" t="s">
        <v>63</v>
      </c>
    </row>
    <row r="4" spans="1:10" x14ac:dyDescent="0.2">
      <c r="A4" s="8">
        <v>2019</v>
      </c>
      <c r="B4" s="75">
        <v>284</v>
      </c>
      <c r="C4" s="75">
        <v>194</v>
      </c>
      <c r="D4" s="75">
        <v>114</v>
      </c>
      <c r="E4" s="75">
        <v>174</v>
      </c>
      <c r="F4" s="66">
        <v>766</v>
      </c>
    </row>
    <row r="5" spans="1:10" x14ac:dyDescent="0.2">
      <c r="A5" s="8">
        <v>2020</v>
      </c>
      <c r="B5" s="75">
        <v>291</v>
      </c>
      <c r="C5" s="75">
        <v>198</v>
      </c>
      <c r="D5" s="75">
        <v>92</v>
      </c>
      <c r="E5" s="75">
        <v>148</v>
      </c>
      <c r="F5" s="66">
        <v>729</v>
      </c>
    </row>
    <row r="6" spans="1:10" x14ac:dyDescent="0.2">
      <c r="A6" s="8">
        <v>2021</v>
      </c>
      <c r="B6" s="75">
        <v>258</v>
      </c>
      <c r="C6" s="75">
        <v>232</v>
      </c>
      <c r="D6" s="75">
        <v>84</v>
      </c>
      <c r="E6" s="75">
        <v>175</v>
      </c>
      <c r="F6" s="66">
        <v>749</v>
      </c>
    </row>
    <row r="7" spans="1:10" x14ac:dyDescent="0.2">
      <c r="A7" s="8">
        <v>2022</v>
      </c>
      <c r="B7" s="75">
        <v>364</v>
      </c>
      <c r="C7" s="75">
        <v>227</v>
      </c>
      <c r="D7" s="75">
        <v>84</v>
      </c>
      <c r="E7" s="75">
        <v>260</v>
      </c>
      <c r="F7" s="66">
        <v>935</v>
      </c>
    </row>
    <row r="8" spans="1:10" ht="15" x14ac:dyDescent="0.25">
      <c r="A8" s="16">
        <v>2023</v>
      </c>
      <c r="B8" s="74">
        <v>428</v>
      </c>
      <c r="C8" s="74">
        <v>262</v>
      </c>
      <c r="D8" s="74">
        <v>146</v>
      </c>
      <c r="E8" s="74">
        <v>389</v>
      </c>
      <c r="F8" s="64">
        <v>1225</v>
      </c>
      <c r="G8" s="77"/>
      <c r="H8" s="77"/>
      <c r="I8" s="77"/>
      <c r="J8" s="77"/>
    </row>
    <row r="9" spans="1:10" ht="15" thickBot="1" x14ac:dyDescent="0.25">
      <c r="A9" s="63" t="s">
        <v>64</v>
      </c>
      <c r="B9" s="62">
        <v>0.18</v>
      </c>
      <c r="C9" s="62">
        <v>0.15</v>
      </c>
      <c r="D9" s="62">
        <v>0.74</v>
      </c>
      <c r="E9" s="62">
        <v>0.5</v>
      </c>
      <c r="F9" s="61">
        <v>0.31</v>
      </c>
    </row>
    <row r="10" spans="1:10" ht="15" thickTop="1" x14ac:dyDescent="0.2">
      <c r="A10" s="59" t="s">
        <v>65</v>
      </c>
      <c r="B10" s="58"/>
      <c r="C10" s="58"/>
      <c r="D10" s="58"/>
      <c r="E10" s="58"/>
      <c r="F10" s="58"/>
    </row>
    <row r="11" spans="1:10" ht="14.25" customHeight="1" x14ac:dyDescent="0.2">
      <c r="A11" s="57" t="s">
        <v>56</v>
      </c>
      <c r="B11" s="7"/>
      <c r="C11" s="7"/>
      <c r="D11" s="7"/>
      <c r="E11" s="7"/>
      <c r="F11" s="7"/>
    </row>
    <row r="13" spans="1:10" ht="15" x14ac:dyDescent="0.25">
      <c r="A13" s="89"/>
    </row>
    <row r="14" spans="1:10" ht="15" x14ac:dyDescent="0.25">
      <c r="A14" s="72" t="s">
        <v>66</v>
      </c>
      <c r="B14" s="7"/>
      <c r="C14" s="7"/>
      <c r="D14" s="7"/>
      <c r="E14" s="7"/>
      <c r="F14" s="7"/>
    </row>
    <row r="15" spans="1:10" x14ac:dyDescent="0.2">
      <c r="A15" s="57"/>
      <c r="B15" s="71"/>
      <c r="C15" s="71"/>
      <c r="D15" s="71"/>
      <c r="E15" s="71"/>
      <c r="F15" s="71"/>
    </row>
    <row r="16" spans="1:10" s="76" customFormat="1" ht="45" customHeight="1" x14ac:dyDescent="0.2">
      <c r="A16" s="70" t="s">
        <v>60</v>
      </c>
      <c r="B16" s="69" t="s">
        <v>26</v>
      </c>
      <c r="C16" s="69" t="s">
        <v>61</v>
      </c>
      <c r="D16" s="69" t="s">
        <v>41</v>
      </c>
      <c r="E16" s="69" t="s">
        <v>62</v>
      </c>
      <c r="F16" s="68" t="s">
        <v>63</v>
      </c>
    </row>
    <row r="17" spans="1:10" x14ac:dyDescent="0.2">
      <c r="A17" s="8">
        <v>2019</v>
      </c>
      <c r="B17" s="75">
        <v>69</v>
      </c>
      <c r="C17" s="75">
        <v>24</v>
      </c>
      <c r="D17" s="75">
        <v>32</v>
      </c>
      <c r="E17" s="75">
        <v>37</v>
      </c>
      <c r="F17" s="66">
        <v>162</v>
      </c>
    </row>
    <row r="18" spans="1:10" x14ac:dyDescent="0.2">
      <c r="A18" s="8">
        <v>2020</v>
      </c>
      <c r="B18" s="75">
        <v>49</v>
      </c>
      <c r="C18" s="75">
        <v>37</v>
      </c>
      <c r="D18" s="75">
        <v>22</v>
      </c>
      <c r="E18" s="75">
        <v>37</v>
      </c>
      <c r="F18" s="66">
        <v>145</v>
      </c>
    </row>
    <row r="19" spans="1:10" x14ac:dyDescent="0.2">
      <c r="A19" s="8">
        <v>2021</v>
      </c>
      <c r="B19" s="75">
        <v>56</v>
      </c>
      <c r="C19" s="75">
        <v>36</v>
      </c>
      <c r="D19" s="75">
        <v>21</v>
      </c>
      <c r="E19" s="75">
        <v>36</v>
      </c>
      <c r="F19" s="66">
        <v>149</v>
      </c>
    </row>
    <row r="20" spans="1:10" x14ac:dyDescent="0.2">
      <c r="A20" s="8">
        <v>2022</v>
      </c>
      <c r="B20" s="75">
        <v>77</v>
      </c>
      <c r="C20" s="75">
        <v>59</v>
      </c>
      <c r="D20" s="75">
        <v>20</v>
      </c>
      <c r="E20" s="75">
        <v>42</v>
      </c>
      <c r="F20" s="66">
        <v>198</v>
      </c>
    </row>
    <row r="21" spans="1:10" ht="15" x14ac:dyDescent="0.25">
      <c r="A21" s="16">
        <v>2023</v>
      </c>
      <c r="B21" s="74">
        <v>95</v>
      </c>
      <c r="C21" s="74">
        <v>55</v>
      </c>
      <c r="D21" s="74">
        <v>43</v>
      </c>
      <c r="E21" s="74">
        <v>90</v>
      </c>
      <c r="F21" s="64">
        <v>283</v>
      </c>
      <c r="G21" s="77"/>
      <c r="H21" s="77"/>
      <c r="I21" s="77"/>
      <c r="J21" s="77"/>
    </row>
    <row r="22" spans="1:10" ht="15" thickBot="1" x14ac:dyDescent="0.25">
      <c r="A22" s="63" t="s">
        <v>64</v>
      </c>
      <c r="B22" s="62">
        <v>0.23</v>
      </c>
      <c r="C22" s="62">
        <v>-7.0000000000000007E-2</v>
      </c>
      <c r="D22" s="62">
        <v>1.1499999999999999</v>
      </c>
      <c r="E22" s="62">
        <v>1.1399999999999999</v>
      </c>
      <c r="F22" s="61">
        <v>0.43</v>
      </c>
    </row>
    <row r="23" spans="1:10" ht="15" thickTop="1" x14ac:dyDescent="0.2">
      <c r="A23" s="59" t="s">
        <v>67</v>
      </c>
      <c r="B23" s="73"/>
      <c r="C23" s="73"/>
      <c r="D23" s="73"/>
      <c r="E23" s="73"/>
      <c r="F23" s="73"/>
    </row>
    <row r="24" spans="1:10" x14ac:dyDescent="0.2">
      <c r="A24" s="59" t="s">
        <v>65</v>
      </c>
      <c r="B24" s="73"/>
      <c r="C24" s="73"/>
      <c r="D24" s="73"/>
      <c r="E24" s="73"/>
      <c r="F24" s="73"/>
    </row>
    <row r="25" spans="1:10" ht="14.25" customHeight="1" x14ac:dyDescent="0.2">
      <c r="A25" s="57" t="s">
        <v>56</v>
      </c>
      <c r="B25" s="7"/>
      <c r="C25" s="7"/>
      <c r="D25" s="7"/>
      <c r="E25" s="7"/>
      <c r="F25" s="7"/>
    </row>
    <row r="26" spans="1:10" ht="14.25" customHeight="1" x14ac:dyDescent="0.2">
      <c r="A26" s="57"/>
      <c r="B26" s="7"/>
      <c r="C26" s="7"/>
      <c r="D26" s="7"/>
      <c r="E26" s="7"/>
      <c r="F26" s="7"/>
    </row>
    <row r="27" spans="1:10" ht="14.25" customHeight="1" x14ac:dyDescent="0.2">
      <c r="A27" s="57"/>
      <c r="B27" s="7"/>
      <c r="C27" s="7"/>
      <c r="D27" s="7"/>
      <c r="E27" s="7"/>
      <c r="F27" s="7"/>
    </row>
    <row r="28" spans="1:10" s="7" customFormat="1" ht="15" x14ac:dyDescent="0.25">
      <c r="A28" s="72" t="s">
        <v>68</v>
      </c>
      <c r="B28" s="78"/>
      <c r="C28" s="78"/>
      <c r="D28" s="78"/>
      <c r="E28" s="78"/>
      <c r="F28" s="78"/>
    </row>
    <row r="29" spans="1:10" s="7" customFormat="1" ht="15" x14ac:dyDescent="0.25">
      <c r="A29" s="15"/>
      <c r="B29" s="88"/>
      <c r="C29" s="88"/>
      <c r="D29" s="88"/>
      <c r="E29" s="88"/>
      <c r="F29" s="88"/>
    </row>
    <row r="30" spans="1:10" s="87" customFormat="1" ht="45" customHeight="1" x14ac:dyDescent="0.2">
      <c r="A30" s="70" t="s">
        <v>60</v>
      </c>
      <c r="B30" s="69" t="s">
        <v>26</v>
      </c>
      <c r="C30" s="69" t="s">
        <v>32</v>
      </c>
      <c r="D30" s="69" t="s">
        <v>41</v>
      </c>
      <c r="E30" s="69" t="s">
        <v>45</v>
      </c>
      <c r="F30" s="68" t="s">
        <v>63</v>
      </c>
    </row>
    <row r="31" spans="1:10" s="80" customFormat="1" x14ac:dyDescent="0.25">
      <c r="A31" s="86" t="s">
        <v>69</v>
      </c>
      <c r="B31" s="85">
        <v>5</v>
      </c>
      <c r="C31" s="85">
        <v>7</v>
      </c>
      <c r="D31" s="328" t="s">
        <v>70</v>
      </c>
      <c r="E31" s="328" t="s">
        <v>70</v>
      </c>
      <c r="F31" s="84">
        <v>22</v>
      </c>
    </row>
    <row r="32" spans="1:10" s="80" customFormat="1" ht="28.5" x14ac:dyDescent="0.25">
      <c r="A32" s="86" t="s">
        <v>71</v>
      </c>
      <c r="B32" s="85">
        <v>90</v>
      </c>
      <c r="C32" s="85">
        <v>48</v>
      </c>
      <c r="D32" s="328" t="s">
        <v>70</v>
      </c>
      <c r="E32" s="328" t="s">
        <v>70</v>
      </c>
      <c r="F32" s="84">
        <v>261</v>
      </c>
    </row>
    <row r="33" spans="1:6" s="80" customFormat="1" ht="30" x14ac:dyDescent="0.25">
      <c r="A33" s="83" t="s">
        <v>72</v>
      </c>
      <c r="B33" s="82">
        <v>95</v>
      </c>
      <c r="C33" s="82">
        <v>55</v>
      </c>
      <c r="D33" s="82">
        <v>43</v>
      </c>
      <c r="E33" s="82">
        <v>90</v>
      </c>
      <c r="F33" s="81">
        <v>283</v>
      </c>
    </row>
    <row r="34" spans="1:6" s="7" customFormat="1" ht="14.25" customHeight="1" x14ac:dyDescent="0.2">
      <c r="A34" s="57" t="s">
        <v>73</v>
      </c>
      <c r="B34" s="78"/>
      <c r="C34" s="78"/>
      <c r="D34" s="78"/>
      <c r="E34" s="78"/>
      <c r="F34" s="78"/>
    </row>
    <row r="35" spans="1:6" s="7" customFormat="1" ht="14.25" customHeight="1" x14ac:dyDescent="0.2">
      <c r="A35" s="57"/>
      <c r="B35" s="78"/>
      <c r="C35" s="78"/>
      <c r="D35" s="78"/>
      <c r="E35" s="78"/>
      <c r="F35" s="78"/>
    </row>
    <row r="36" spans="1:6" s="7" customFormat="1" ht="14.25" customHeight="1" x14ac:dyDescent="0.2">
      <c r="A36" s="57"/>
      <c r="B36" s="78"/>
      <c r="C36" s="78"/>
      <c r="D36" s="78"/>
      <c r="E36" s="78"/>
      <c r="F36" s="78"/>
    </row>
    <row r="37" spans="1:6" s="7" customFormat="1" ht="14.25" customHeight="1" x14ac:dyDescent="0.25">
      <c r="A37" s="72" t="s">
        <v>74</v>
      </c>
      <c r="B37" s="78"/>
      <c r="C37" s="78"/>
      <c r="D37" s="78"/>
      <c r="E37" s="78"/>
      <c r="F37" s="78"/>
    </row>
    <row r="38" spans="1:6" s="7" customFormat="1" ht="14.25" customHeight="1" x14ac:dyDescent="0.2">
      <c r="A38" s="57"/>
      <c r="B38" s="78"/>
      <c r="C38" s="78"/>
      <c r="D38" s="78"/>
      <c r="E38" s="78"/>
      <c r="F38" s="78"/>
    </row>
    <row r="39" spans="1:6" s="7" customFormat="1" ht="41.45" customHeight="1" x14ac:dyDescent="0.2">
      <c r="A39" s="70" t="s">
        <v>60</v>
      </c>
      <c r="B39" s="69" t="s">
        <v>26</v>
      </c>
      <c r="C39" s="69" t="s">
        <v>32</v>
      </c>
      <c r="D39" s="69" t="s">
        <v>41</v>
      </c>
      <c r="E39" s="69" t="s">
        <v>45</v>
      </c>
      <c r="F39" s="68" t="s">
        <v>63</v>
      </c>
    </row>
    <row r="40" spans="1:6" s="7" customFormat="1" ht="14.25" customHeight="1" x14ac:dyDescent="0.2">
      <c r="A40" s="8">
        <v>2019</v>
      </c>
      <c r="B40" s="75" t="s">
        <v>36</v>
      </c>
      <c r="C40" s="75" t="s">
        <v>36</v>
      </c>
      <c r="D40" s="75" t="s">
        <v>36</v>
      </c>
      <c r="E40" s="75" t="s">
        <v>36</v>
      </c>
      <c r="F40" s="66" t="s">
        <v>36</v>
      </c>
    </row>
    <row r="41" spans="1:6" s="7" customFormat="1" ht="14.25" customHeight="1" x14ac:dyDescent="0.2">
      <c r="A41" s="8">
        <v>2020</v>
      </c>
      <c r="B41" s="75" t="s">
        <v>36</v>
      </c>
      <c r="C41" s="75" t="s">
        <v>36</v>
      </c>
      <c r="D41" s="75" t="s">
        <v>36</v>
      </c>
      <c r="E41" s="75" t="s">
        <v>36</v>
      </c>
      <c r="F41" s="66" t="s">
        <v>36</v>
      </c>
    </row>
    <row r="42" spans="1:6" s="7" customFormat="1" ht="14.25" customHeight="1" x14ac:dyDescent="0.2">
      <c r="A42" s="8">
        <v>2021</v>
      </c>
      <c r="B42" s="75" t="s">
        <v>36</v>
      </c>
      <c r="C42" s="75" t="s">
        <v>36</v>
      </c>
      <c r="D42" s="75" t="s">
        <v>36</v>
      </c>
      <c r="E42" s="75" t="s">
        <v>36</v>
      </c>
      <c r="F42" s="66" t="s">
        <v>36</v>
      </c>
    </row>
    <row r="43" spans="1:6" s="7" customFormat="1" ht="14.25" customHeight="1" x14ac:dyDescent="0.2">
      <c r="A43" s="8">
        <v>2022</v>
      </c>
      <c r="B43" s="75">
        <v>5</v>
      </c>
      <c r="C43" s="75">
        <v>13</v>
      </c>
      <c r="D43" s="75" t="s">
        <v>70</v>
      </c>
      <c r="E43" s="75" t="s">
        <v>70</v>
      </c>
      <c r="F43" s="75">
        <v>22</v>
      </c>
    </row>
    <row r="44" spans="1:6" s="7" customFormat="1" ht="14.25" customHeight="1" x14ac:dyDescent="0.25">
      <c r="A44" s="16">
        <v>2023</v>
      </c>
      <c r="B44" s="75">
        <v>5</v>
      </c>
      <c r="C44" s="75">
        <v>7</v>
      </c>
      <c r="D44" s="327" t="s">
        <v>70</v>
      </c>
      <c r="E44" s="327" t="s">
        <v>70</v>
      </c>
      <c r="F44" s="75">
        <v>22</v>
      </c>
    </row>
    <row r="45" spans="1:6" s="7" customFormat="1" ht="14.25" customHeight="1" thickBot="1" x14ac:dyDescent="0.25">
      <c r="A45" s="63" t="s">
        <v>64</v>
      </c>
      <c r="B45" s="62">
        <v>0</v>
      </c>
      <c r="C45" s="62">
        <v>-0.46</v>
      </c>
      <c r="D45" s="62" t="s">
        <v>70</v>
      </c>
      <c r="E45" s="62" t="s">
        <v>70</v>
      </c>
      <c r="F45" s="62">
        <v>0</v>
      </c>
    </row>
    <row r="46" spans="1:6" ht="15" thickTop="1" x14ac:dyDescent="0.2">
      <c r="B46" s="77"/>
      <c r="C46" s="77"/>
      <c r="D46" s="77"/>
      <c r="E46" s="77"/>
      <c r="F46" s="77"/>
    </row>
    <row r="47" spans="1:6" x14ac:dyDescent="0.2">
      <c r="B47" s="77"/>
      <c r="C47" s="77"/>
      <c r="D47" s="77"/>
      <c r="E47" s="77"/>
      <c r="F47" s="77"/>
    </row>
    <row r="48" spans="1:6" ht="15" x14ac:dyDescent="0.25">
      <c r="A48" s="79" t="s">
        <v>75</v>
      </c>
      <c r="B48" s="77"/>
      <c r="C48" s="77"/>
      <c r="D48" s="77"/>
      <c r="E48" s="77"/>
      <c r="F48" s="77"/>
    </row>
    <row r="49" spans="1:6" x14ac:dyDescent="0.2">
      <c r="A49" s="57"/>
      <c r="B49" s="78"/>
      <c r="C49" s="78"/>
      <c r="D49" s="78"/>
      <c r="E49" s="78"/>
      <c r="F49" s="78"/>
    </row>
    <row r="50" spans="1:6" ht="42.75" x14ac:dyDescent="0.2">
      <c r="A50" s="70" t="s">
        <v>60</v>
      </c>
      <c r="B50" s="69" t="s">
        <v>26</v>
      </c>
      <c r="C50" s="69" t="s">
        <v>32</v>
      </c>
      <c r="D50" s="69" t="s">
        <v>41</v>
      </c>
      <c r="E50" s="69" t="s">
        <v>45</v>
      </c>
      <c r="F50" s="68" t="s">
        <v>63</v>
      </c>
    </row>
    <row r="51" spans="1:6" x14ac:dyDescent="0.2">
      <c r="A51" s="8">
        <v>2019</v>
      </c>
      <c r="B51" s="75" t="s">
        <v>36</v>
      </c>
      <c r="C51" s="75" t="s">
        <v>36</v>
      </c>
      <c r="D51" s="75" t="s">
        <v>36</v>
      </c>
      <c r="E51" s="75" t="s">
        <v>36</v>
      </c>
      <c r="F51" s="66" t="s">
        <v>36</v>
      </c>
    </row>
    <row r="52" spans="1:6" x14ac:dyDescent="0.2">
      <c r="A52" s="8">
        <v>2020</v>
      </c>
      <c r="B52" s="75" t="s">
        <v>36</v>
      </c>
      <c r="C52" s="75" t="s">
        <v>36</v>
      </c>
      <c r="D52" s="75" t="s">
        <v>36</v>
      </c>
      <c r="E52" s="75" t="s">
        <v>36</v>
      </c>
      <c r="F52" s="66" t="s">
        <v>36</v>
      </c>
    </row>
    <row r="53" spans="1:6" x14ac:dyDescent="0.2">
      <c r="A53" s="8">
        <v>2021</v>
      </c>
      <c r="B53" s="75" t="s">
        <v>36</v>
      </c>
      <c r="C53" s="75" t="s">
        <v>36</v>
      </c>
      <c r="D53" s="75" t="s">
        <v>36</v>
      </c>
      <c r="E53" s="75" t="s">
        <v>36</v>
      </c>
      <c r="F53" s="66" t="s">
        <v>36</v>
      </c>
    </row>
    <row r="54" spans="1:6" x14ac:dyDescent="0.2">
      <c r="A54" s="8">
        <v>2022</v>
      </c>
      <c r="B54" s="75">
        <v>72</v>
      </c>
      <c r="C54" s="75">
        <v>46</v>
      </c>
      <c r="D54" s="327" t="s">
        <v>70</v>
      </c>
      <c r="E54" s="327" t="s">
        <v>70</v>
      </c>
      <c r="F54" s="75">
        <v>176</v>
      </c>
    </row>
    <row r="55" spans="1:6" ht="15" x14ac:dyDescent="0.25">
      <c r="A55" s="16">
        <v>2023</v>
      </c>
      <c r="B55" s="75">
        <v>90</v>
      </c>
      <c r="C55" s="75">
        <v>48</v>
      </c>
      <c r="D55" s="327" t="s">
        <v>70</v>
      </c>
      <c r="E55" s="327" t="s">
        <v>70</v>
      </c>
      <c r="F55" s="75">
        <v>261</v>
      </c>
    </row>
    <row r="56" spans="1:6" ht="15" thickBot="1" x14ac:dyDescent="0.25">
      <c r="A56" s="63" t="s">
        <v>64</v>
      </c>
      <c r="B56" s="62">
        <v>0.25</v>
      </c>
      <c r="C56" s="62">
        <v>0.04</v>
      </c>
      <c r="D56" s="62">
        <v>1.28</v>
      </c>
      <c r="E56" s="62">
        <v>1.05</v>
      </c>
      <c r="F56" s="62">
        <v>0.48</v>
      </c>
    </row>
    <row r="57" spans="1:6" ht="15" thickTop="1" x14ac:dyDescent="0.2">
      <c r="B57" s="77"/>
      <c r="C57" s="77"/>
      <c r="D57" s="77"/>
      <c r="E57" s="77"/>
      <c r="F57" s="77"/>
    </row>
    <row r="59" spans="1:6" ht="15" x14ac:dyDescent="0.25">
      <c r="A59" s="72" t="s">
        <v>76</v>
      </c>
      <c r="B59" s="7"/>
      <c r="C59" s="7"/>
      <c r="D59" s="7"/>
      <c r="E59" s="7"/>
      <c r="F59" s="7"/>
    </row>
    <row r="60" spans="1:6" ht="15" x14ac:dyDescent="0.25">
      <c r="A60" s="15"/>
      <c r="B60" s="71"/>
      <c r="C60" s="71"/>
      <c r="D60" s="71"/>
      <c r="E60" s="71"/>
      <c r="F60" s="71"/>
    </row>
    <row r="61" spans="1:6" s="76" customFormat="1" ht="45" customHeight="1" x14ac:dyDescent="0.2">
      <c r="A61" s="70" t="s">
        <v>60</v>
      </c>
      <c r="B61" s="69" t="s">
        <v>26</v>
      </c>
      <c r="C61" s="69" t="s">
        <v>61</v>
      </c>
      <c r="D61" s="69" t="s">
        <v>41</v>
      </c>
      <c r="E61" s="69" t="s">
        <v>62</v>
      </c>
      <c r="F61" s="68" t="s">
        <v>63</v>
      </c>
    </row>
    <row r="62" spans="1:6" x14ac:dyDescent="0.2">
      <c r="A62" s="8">
        <v>2019</v>
      </c>
      <c r="B62" s="75">
        <v>171</v>
      </c>
      <c r="C62" s="75">
        <v>131</v>
      </c>
      <c r="D62" s="75">
        <v>55</v>
      </c>
      <c r="E62" s="75">
        <v>100</v>
      </c>
      <c r="F62" s="66">
        <v>457</v>
      </c>
    </row>
    <row r="63" spans="1:6" x14ac:dyDescent="0.2">
      <c r="A63" s="8">
        <v>2020</v>
      </c>
      <c r="B63" s="75">
        <v>179</v>
      </c>
      <c r="C63" s="75">
        <v>130</v>
      </c>
      <c r="D63" s="75">
        <v>46</v>
      </c>
      <c r="E63" s="75">
        <v>76</v>
      </c>
      <c r="F63" s="66">
        <v>431</v>
      </c>
    </row>
    <row r="64" spans="1:6" x14ac:dyDescent="0.2">
      <c r="A64" s="8">
        <v>2021</v>
      </c>
      <c r="B64" s="75">
        <v>129</v>
      </c>
      <c r="C64" s="75">
        <v>135</v>
      </c>
      <c r="D64" s="75">
        <v>27</v>
      </c>
      <c r="E64" s="75">
        <v>76</v>
      </c>
      <c r="F64" s="66">
        <v>367</v>
      </c>
    </row>
    <row r="65" spans="1:10" x14ac:dyDescent="0.2">
      <c r="A65" s="8">
        <v>2022</v>
      </c>
      <c r="B65" s="75">
        <v>191</v>
      </c>
      <c r="C65" s="75">
        <v>128</v>
      </c>
      <c r="D65" s="75">
        <v>39</v>
      </c>
      <c r="E65" s="75">
        <v>124</v>
      </c>
      <c r="F65" s="66">
        <v>482</v>
      </c>
    </row>
    <row r="66" spans="1:10" ht="15" x14ac:dyDescent="0.25">
      <c r="A66" s="16">
        <v>2023</v>
      </c>
      <c r="B66" s="74">
        <v>204</v>
      </c>
      <c r="C66" s="74">
        <v>147</v>
      </c>
      <c r="D66" s="74">
        <v>50</v>
      </c>
      <c r="E66" s="74">
        <v>213</v>
      </c>
      <c r="F66" s="64">
        <v>614</v>
      </c>
      <c r="G66" s="77"/>
      <c r="H66" s="77"/>
      <c r="I66" s="77"/>
      <c r="J66" s="77"/>
    </row>
    <row r="67" spans="1:10" ht="15" thickBot="1" x14ac:dyDescent="0.25">
      <c r="A67" s="63" t="s">
        <v>64</v>
      </c>
      <c r="B67" s="62">
        <v>7.0000000000000007E-2</v>
      </c>
      <c r="C67" s="62">
        <v>0.15</v>
      </c>
      <c r="D67" s="62">
        <v>0.28000000000000003</v>
      </c>
      <c r="E67" s="62">
        <v>0.72</v>
      </c>
      <c r="F67" s="61">
        <v>0.27</v>
      </c>
    </row>
    <row r="68" spans="1:10" ht="15" thickTop="1" x14ac:dyDescent="0.2">
      <c r="A68" s="59" t="s">
        <v>65</v>
      </c>
      <c r="B68" s="58"/>
      <c r="C68" s="58"/>
      <c r="D68" s="58"/>
      <c r="E68" s="58"/>
      <c r="F68" s="58"/>
    </row>
    <row r="69" spans="1:10" ht="14.25" customHeight="1" x14ac:dyDescent="0.2">
      <c r="A69" s="57" t="s">
        <v>56</v>
      </c>
      <c r="B69" s="7"/>
      <c r="C69" s="7"/>
      <c r="D69" s="7"/>
      <c r="E69" s="7"/>
      <c r="F69" s="7"/>
    </row>
    <row r="70" spans="1:10" x14ac:dyDescent="0.2">
      <c r="B70" s="77"/>
      <c r="C70" s="77"/>
      <c r="D70" s="77"/>
      <c r="E70" s="77"/>
      <c r="F70" s="77"/>
    </row>
    <row r="72" spans="1:10" ht="15" x14ac:dyDescent="0.25">
      <c r="A72" s="72" t="s">
        <v>77</v>
      </c>
      <c r="B72" s="7"/>
      <c r="C72" s="7"/>
      <c r="D72" s="7"/>
      <c r="E72" s="7"/>
      <c r="F72" s="7"/>
    </row>
    <row r="73" spans="1:10" ht="15" x14ac:dyDescent="0.25">
      <c r="A73" s="15"/>
      <c r="B73" s="71"/>
      <c r="C73" s="71"/>
      <c r="D73" s="71"/>
      <c r="E73" s="71"/>
      <c r="F73" s="71"/>
    </row>
    <row r="74" spans="1:10" s="76" customFormat="1" ht="45" customHeight="1" x14ac:dyDescent="0.2">
      <c r="A74" s="70" t="s">
        <v>60</v>
      </c>
      <c r="B74" s="69" t="s">
        <v>78</v>
      </c>
      <c r="C74" s="69" t="s">
        <v>61</v>
      </c>
      <c r="D74" s="69" t="s">
        <v>41</v>
      </c>
      <c r="E74" s="69" t="s">
        <v>62</v>
      </c>
      <c r="F74" s="68" t="s">
        <v>63</v>
      </c>
    </row>
    <row r="75" spans="1:10" x14ac:dyDescent="0.2">
      <c r="A75" s="8">
        <v>2019</v>
      </c>
      <c r="B75" s="75">
        <v>44</v>
      </c>
      <c r="C75" s="75">
        <v>39</v>
      </c>
      <c r="D75" s="75">
        <v>27</v>
      </c>
      <c r="E75" s="75">
        <v>37</v>
      </c>
      <c r="F75" s="66">
        <v>147</v>
      </c>
    </row>
    <row r="76" spans="1:10" x14ac:dyDescent="0.2">
      <c r="A76" s="8">
        <v>2020</v>
      </c>
      <c r="B76" s="75">
        <v>63</v>
      </c>
      <c r="C76" s="75">
        <v>31</v>
      </c>
      <c r="D76" s="75">
        <v>24</v>
      </c>
      <c r="E76" s="75">
        <v>35</v>
      </c>
      <c r="F76" s="66">
        <v>153</v>
      </c>
    </row>
    <row r="77" spans="1:10" x14ac:dyDescent="0.2">
      <c r="A77" s="8">
        <v>2021</v>
      </c>
      <c r="B77" s="75">
        <v>73</v>
      </c>
      <c r="C77" s="75">
        <v>61</v>
      </c>
      <c r="D77" s="75">
        <v>36</v>
      </c>
      <c r="E77" s="75">
        <v>63</v>
      </c>
      <c r="F77" s="66">
        <v>233</v>
      </c>
    </row>
    <row r="78" spans="1:10" x14ac:dyDescent="0.2">
      <c r="A78" s="8">
        <v>2022</v>
      </c>
      <c r="B78" s="75">
        <v>96</v>
      </c>
      <c r="C78" s="75">
        <v>40</v>
      </c>
      <c r="D78" s="75">
        <v>25</v>
      </c>
      <c r="E78" s="75">
        <v>94</v>
      </c>
      <c r="F78" s="66">
        <v>255</v>
      </c>
    </row>
    <row r="79" spans="1:10" ht="15" x14ac:dyDescent="0.25">
      <c r="A79" s="16">
        <v>2023</v>
      </c>
      <c r="B79" s="74">
        <v>129</v>
      </c>
      <c r="C79" s="74">
        <v>60</v>
      </c>
      <c r="D79" s="74">
        <v>53</v>
      </c>
      <c r="E79" s="74">
        <v>86</v>
      </c>
      <c r="F79" s="64">
        <v>328</v>
      </c>
      <c r="G79" s="77"/>
      <c r="H79" s="77"/>
      <c r="I79" s="77"/>
      <c r="J79" s="77"/>
    </row>
    <row r="80" spans="1:10" ht="15" thickBot="1" x14ac:dyDescent="0.25">
      <c r="A80" s="63" t="s">
        <v>64</v>
      </c>
      <c r="B80" s="62">
        <v>0.34</v>
      </c>
      <c r="C80" s="62">
        <v>0.5</v>
      </c>
      <c r="D80" s="62">
        <v>1.1200000000000001</v>
      </c>
      <c r="E80" s="62">
        <v>-0.09</v>
      </c>
      <c r="F80" s="61">
        <v>0.28999999999999998</v>
      </c>
      <c r="G80" s="77"/>
      <c r="H80" s="77"/>
      <c r="I80" s="77"/>
      <c r="J80" s="77"/>
    </row>
    <row r="81" spans="1:6" ht="15" thickTop="1" x14ac:dyDescent="0.2">
      <c r="A81" s="59" t="s">
        <v>65</v>
      </c>
      <c r="B81" s="58"/>
      <c r="C81" s="58"/>
      <c r="D81" s="58"/>
      <c r="E81" s="58"/>
      <c r="F81" s="58"/>
    </row>
    <row r="82" spans="1:6" ht="14.25" customHeight="1" x14ac:dyDescent="0.2">
      <c r="A82" s="57" t="s">
        <v>56</v>
      </c>
      <c r="B82" s="7"/>
      <c r="C82" s="7"/>
      <c r="D82" s="7"/>
      <c r="E82" s="7"/>
      <c r="F82" s="7"/>
    </row>
    <row r="83" spans="1:6" x14ac:dyDescent="0.2">
      <c r="B83" s="77"/>
      <c r="C83" s="77"/>
      <c r="D83" s="77"/>
      <c r="E83" s="77"/>
      <c r="F83" s="77"/>
    </row>
    <row r="85" spans="1:6" ht="15" x14ac:dyDescent="0.25">
      <c r="A85" s="72" t="s">
        <v>79</v>
      </c>
      <c r="B85" s="7"/>
      <c r="C85" s="7"/>
      <c r="D85" s="7"/>
      <c r="E85" s="7"/>
      <c r="F85" s="7"/>
    </row>
    <row r="86" spans="1:6" x14ac:dyDescent="0.2">
      <c r="A86" s="57"/>
      <c r="B86" s="71"/>
      <c r="C86" s="71"/>
      <c r="D86" s="71"/>
      <c r="E86" s="71"/>
      <c r="F86" s="71"/>
    </row>
    <row r="87" spans="1:6" s="76" customFormat="1" ht="45" customHeight="1" x14ac:dyDescent="0.2">
      <c r="A87" s="70" t="s">
        <v>60</v>
      </c>
      <c r="B87" s="69" t="s">
        <v>78</v>
      </c>
      <c r="C87" s="69" t="s">
        <v>61</v>
      </c>
      <c r="D87" s="69" t="s">
        <v>41</v>
      </c>
      <c r="E87" s="69" t="s">
        <v>62</v>
      </c>
      <c r="F87" s="68" t="s">
        <v>63</v>
      </c>
    </row>
    <row r="88" spans="1:6" x14ac:dyDescent="0.2">
      <c r="A88" s="8">
        <v>2019</v>
      </c>
      <c r="B88" s="75">
        <v>230</v>
      </c>
      <c r="C88" s="75">
        <v>124</v>
      </c>
      <c r="D88" s="75">
        <v>100</v>
      </c>
      <c r="E88" s="75">
        <v>132</v>
      </c>
      <c r="F88" s="66">
        <v>586</v>
      </c>
    </row>
    <row r="89" spans="1:6" x14ac:dyDescent="0.2">
      <c r="A89" s="8">
        <v>2020</v>
      </c>
      <c r="B89" s="75">
        <v>251</v>
      </c>
      <c r="C89" s="75">
        <v>128</v>
      </c>
      <c r="D89" s="75">
        <v>79</v>
      </c>
      <c r="E89" s="75">
        <v>121</v>
      </c>
      <c r="F89" s="66">
        <v>579</v>
      </c>
    </row>
    <row r="90" spans="1:6" x14ac:dyDescent="0.2">
      <c r="A90" s="8">
        <v>2021</v>
      </c>
      <c r="B90" s="75">
        <v>202</v>
      </c>
      <c r="C90" s="75">
        <v>155</v>
      </c>
      <c r="D90" s="75">
        <v>73</v>
      </c>
      <c r="E90" s="75">
        <v>143</v>
      </c>
      <c r="F90" s="66">
        <v>573</v>
      </c>
    </row>
    <row r="91" spans="1:6" x14ac:dyDescent="0.2">
      <c r="A91" s="8">
        <v>2022</v>
      </c>
      <c r="B91" s="75">
        <v>304</v>
      </c>
      <c r="C91" s="75">
        <v>155</v>
      </c>
      <c r="D91" s="75">
        <v>66</v>
      </c>
      <c r="E91" s="75">
        <v>210</v>
      </c>
      <c r="F91" s="66">
        <v>735</v>
      </c>
    </row>
    <row r="92" spans="1:6" ht="15" x14ac:dyDescent="0.25">
      <c r="A92" s="16">
        <v>2023</v>
      </c>
      <c r="B92" s="74">
        <v>357</v>
      </c>
      <c r="C92" s="74">
        <v>180</v>
      </c>
      <c r="D92" s="74">
        <v>124</v>
      </c>
      <c r="E92" s="74">
        <v>317</v>
      </c>
      <c r="F92" s="64">
        <v>978</v>
      </c>
    </row>
    <row r="93" spans="1:6" ht="15" thickBot="1" x14ac:dyDescent="0.25">
      <c r="A93" s="63" t="s">
        <v>64</v>
      </c>
      <c r="B93" s="62">
        <v>0.17</v>
      </c>
      <c r="C93" s="62">
        <v>0.16</v>
      </c>
      <c r="D93" s="62">
        <v>0.88</v>
      </c>
      <c r="E93" s="62">
        <v>0.51</v>
      </c>
      <c r="F93" s="61">
        <v>0.33</v>
      </c>
    </row>
    <row r="94" spans="1:6" ht="15" thickTop="1" x14ac:dyDescent="0.2">
      <c r="A94" s="59" t="s">
        <v>65</v>
      </c>
      <c r="B94" s="58"/>
      <c r="C94" s="58"/>
      <c r="D94" s="58"/>
      <c r="E94" s="58"/>
      <c r="F94" s="58"/>
    </row>
    <row r="95" spans="1:6" ht="14.25" customHeight="1" x14ac:dyDescent="0.2">
      <c r="A95" s="57" t="s">
        <v>56</v>
      </c>
      <c r="B95" s="7"/>
      <c r="C95" s="7"/>
      <c r="D95" s="7"/>
      <c r="E95" s="7"/>
      <c r="F95" s="7"/>
    </row>
    <row r="98" spans="1:6" ht="15" x14ac:dyDescent="0.25">
      <c r="A98" s="72" t="s">
        <v>80</v>
      </c>
      <c r="B98" s="7"/>
      <c r="C98" s="7"/>
      <c r="D98" s="7"/>
      <c r="E98" s="7"/>
      <c r="F98" s="7"/>
    </row>
    <row r="99" spans="1:6" ht="15" x14ac:dyDescent="0.25">
      <c r="A99" s="15"/>
      <c r="B99" s="71"/>
      <c r="C99" s="71"/>
      <c r="D99" s="71"/>
      <c r="E99" s="71"/>
      <c r="F99" s="71"/>
    </row>
    <row r="100" spans="1:6" s="76" customFormat="1" ht="45" customHeight="1" x14ac:dyDescent="0.2">
      <c r="A100" s="70" t="s">
        <v>60</v>
      </c>
      <c r="B100" s="69" t="s">
        <v>78</v>
      </c>
      <c r="C100" s="69" t="s">
        <v>61</v>
      </c>
      <c r="D100" s="69" t="s">
        <v>41</v>
      </c>
      <c r="E100" s="69" t="s">
        <v>62</v>
      </c>
      <c r="F100" s="68" t="s">
        <v>63</v>
      </c>
    </row>
    <row r="101" spans="1:6" x14ac:dyDescent="0.2">
      <c r="A101" s="8">
        <v>2019</v>
      </c>
      <c r="B101" s="75">
        <v>54</v>
      </c>
      <c r="C101" s="75">
        <v>70</v>
      </c>
      <c r="D101" s="75">
        <v>14</v>
      </c>
      <c r="E101" s="75">
        <v>42</v>
      </c>
      <c r="F101" s="66">
        <v>180</v>
      </c>
    </row>
    <row r="102" spans="1:6" x14ac:dyDescent="0.2">
      <c r="A102" s="8">
        <v>2020</v>
      </c>
      <c r="B102" s="75">
        <v>40</v>
      </c>
      <c r="C102" s="75">
        <v>70</v>
      </c>
      <c r="D102" s="75">
        <v>13</v>
      </c>
      <c r="E102" s="75">
        <v>27</v>
      </c>
      <c r="F102" s="66">
        <v>150</v>
      </c>
    </row>
    <row r="103" spans="1:6" x14ac:dyDescent="0.2">
      <c r="A103" s="8">
        <v>2021</v>
      </c>
      <c r="B103" s="75">
        <v>56</v>
      </c>
      <c r="C103" s="75">
        <v>77</v>
      </c>
      <c r="D103" s="75">
        <v>11</v>
      </c>
      <c r="E103" s="75">
        <v>32</v>
      </c>
      <c r="F103" s="66">
        <v>176</v>
      </c>
    </row>
    <row r="104" spans="1:6" x14ac:dyDescent="0.2">
      <c r="A104" s="8">
        <v>2022</v>
      </c>
      <c r="B104" s="75">
        <v>60</v>
      </c>
      <c r="C104" s="75">
        <v>72</v>
      </c>
      <c r="D104" s="75">
        <v>18</v>
      </c>
      <c r="E104" s="75">
        <v>49</v>
      </c>
      <c r="F104" s="66">
        <v>199</v>
      </c>
    </row>
    <row r="105" spans="1:6" ht="15" x14ac:dyDescent="0.25">
      <c r="A105" s="16">
        <v>2023</v>
      </c>
      <c r="B105" s="74">
        <v>71</v>
      </c>
      <c r="C105" s="74">
        <v>82</v>
      </c>
      <c r="D105" s="74">
        <v>19</v>
      </c>
      <c r="E105" s="74">
        <v>71</v>
      </c>
      <c r="F105" s="64">
        <v>243</v>
      </c>
    </row>
    <row r="106" spans="1:6" ht="15" thickBot="1" x14ac:dyDescent="0.25">
      <c r="A106" s="63" t="s">
        <v>64</v>
      </c>
      <c r="B106" s="62">
        <v>0.18</v>
      </c>
      <c r="C106" s="62">
        <v>0.14000000000000001</v>
      </c>
      <c r="D106" s="62">
        <v>0.06</v>
      </c>
      <c r="E106" s="62">
        <v>0.45</v>
      </c>
      <c r="F106" s="61">
        <v>0.22</v>
      </c>
    </row>
    <row r="107" spans="1:6" ht="15" thickTop="1" x14ac:dyDescent="0.2">
      <c r="A107" s="59" t="s">
        <v>65</v>
      </c>
      <c r="B107" s="58"/>
      <c r="C107" s="58"/>
      <c r="D107" s="58"/>
      <c r="E107" s="58"/>
      <c r="F107" s="58"/>
    </row>
    <row r="108" spans="1:6" ht="14.25" customHeight="1" x14ac:dyDescent="0.2">
      <c r="A108" s="57" t="s">
        <v>56</v>
      </c>
      <c r="B108" s="7"/>
      <c r="C108" s="7"/>
      <c r="D108" s="7"/>
      <c r="E108" s="7"/>
      <c r="F108" s="7"/>
    </row>
    <row r="111" spans="1:6" ht="15" x14ac:dyDescent="0.25">
      <c r="A111" s="72" t="s">
        <v>265</v>
      </c>
      <c r="B111" s="7"/>
      <c r="C111" s="7"/>
      <c r="D111" s="7"/>
      <c r="E111" s="7"/>
      <c r="F111" s="7"/>
    </row>
    <row r="112" spans="1:6" ht="15" x14ac:dyDescent="0.25">
      <c r="A112" s="15"/>
      <c r="B112" s="71"/>
      <c r="C112" s="71"/>
      <c r="D112" s="71"/>
      <c r="E112" s="71"/>
      <c r="F112" s="71"/>
    </row>
    <row r="113" spans="1:6" s="76" customFormat="1" ht="45" customHeight="1" x14ac:dyDescent="0.2">
      <c r="A113" s="70" t="s">
        <v>60</v>
      </c>
      <c r="B113" s="69" t="s">
        <v>78</v>
      </c>
      <c r="C113" s="69" t="s">
        <v>61</v>
      </c>
      <c r="D113" s="69" t="s">
        <v>41</v>
      </c>
      <c r="E113" s="69" t="s">
        <v>62</v>
      </c>
      <c r="F113" s="68" t="s">
        <v>63</v>
      </c>
    </row>
    <row r="114" spans="1:6" x14ac:dyDescent="0.2">
      <c r="A114" s="8">
        <v>2019</v>
      </c>
      <c r="B114" s="75">
        <v>241</v>
      </c>
      <c r="C114" s="75">
        <v>152</v>
      </c>
      <c r="D114" s="75">
        <v>107</v>
      </c>
      <c r="E114" s="75">
        <v>152</v>
      </c>
      <c r="F114" s="66">
        <v>652</v>
      </c>
    </row>
    <row r="115" spans="1:6" x14ac:dyDescent="0.2">
      <c r="A115" s="8">
        <v>2020</v>
      </c>
      <c r="B115" s="75">
        <v>248</v>
      </c>
      <c r="C115" s="75">
        <v>140</v>
      </c>
      <c r="D115" s="75">
        <v>85</v>
      </c>
      <c r="E115" s="75">
        <v>136</v>
      </c>
      <c r="F115" s="66">
        <v>609</v>
      </c>
    </row>
    <row r="116" spans="1:6" x14ac:dyDescent="0.2">
      <c r="A116" s="8">
        <v>2021</v>
      </c>
      <c r="B116" s="75">
        <v>226</v>
      </c>
      <c r="C116" s="75">
        <v>185</v>
      </c>
      <c r="D116" s="75">
        <v>79</v>
      </c>
      <c r="E116" s="75">
        <v>157</v>
      </c>
      <c r="F116" s="66">
        <v>647</v>
      </c>
    </row>
    <row r="117" spans="1:6" x14ac:dyDescent="0.2">
      <c r="A117" s="390">
        <v>2022</v>
      </c>
      <c r="B117" s="327">
        <v>325</v>
      </c>
      <c r="C117" s="327">
        <v>178</v>
      </c>
      <c r="D117" s="327" t="s">
        <v>70</v>
      </c>
      <c r="E117" s="327" t="s">
        <v>70</v>
      </c>
      <c r="F117" s="66">
        <v>820</v>
      </c>
    </row>
    <row r="118" spans="1:6" ht="15" x14ac:dyDescent="0.25">
      <c r="A118" s="391">
        <v>2023</v>
      </c>
      <c r="B118" s="392">
        <v>384</v>
      </c>
      <c r="C118" s="392">
        <v>193</v>
      </c>
      <c r="D118" s="392">
        <v>133</v>
      </c>
      <c r="E118" s="392">
        <v>350</v>
      </c>
      <c r="F118" s="64">
        <v>1060</v>
      </c>
    </row>
    <row r="119" spans="1:6" ht="15" thickBot="1" x14ac:dyDescent="0.25">
      <c r="A119" s="393" t="s">
        <v>64</v>
      </c>
      <c r="B119" s="394">
        <v>0.18</v>
      </c>
      <c r="C119" s="394">
        <v>0.08</v>
      </c>
      <c r="D119" s="394" t="s">
        <v>70</v>
      </c>
      <c r="E119" s="394" t="s">
        <v>70</v>
      </c>
      <c r="F119" s="61">
        <v>0.28999999999999998</v>
      </c>
    </row>
    <row r="120" spans="1:6" ht="15" thickTop="1" x14ac:dyDescent="0.2">
      <c r="A120" s="395" t="s">
        <v>65</v>
      </c>
      <c r="B120" s="396"/>
      <c r="C120" s="396"/>
      <c r="D120" s="396"/>
      <c r="E120" s="396"/>
      <c r="F120" s="58"/>
    </row>
    <row r="121" spans="1:6" x14ac:dyDescent="0.2">
      <c r="A121" s="395" t="s">
        <v>268</v>
      </c>
      <c r="B121" s="396"/>
      <c r="C121" s="396"/>
      <c r="D121" s="396"/>
      <c r="E121" s="396"/>
      <c r="F121" s="58"/>
    </row>
    <row r="122" spans="1:6" ht="14.25" customHeight="1" x14ac:dyDescent="0.2">
      <c r="A122" s="397" t="s">
        <v>56</v>
      </c>
      <c r="B122" s="398"/>
      <c r="C122" s="398"/>
      <c r="D122" s="398"/>
      <c r="E122" s="398"/>
      <c r="F122" s="7"/>
    </row>
    <row r="123" spans="1:6" ht="14.25" customHeight="1" x14ac:dyDescent="0.2">
      <c r="A123" s="397" t="s">
        <v>81</v>
      </c>
      <c r="B123" s="398"/>
      <c r="C123" s="398"/>
      <c r="D123" s="398"/>
      <c r="E123" s="398"/>
      <c r="F123" s="7"/>
    </row>
    <row r="124" spans="1:6" x14ac:dyDescent="0.2">
      <c r="A124" s="399"/>
      <c r="B124" s="399"/>
      <c r="C124" s="399"/>
      <c r="D124" s="399"/>
      <c r="E124" s="399"/>
    </row>
    <row r="125" spans="1:6" x14ac:dyDescent="0.2">
      <c r="A125" s="399"/>
      <c r="B125" s="399"/>
      <c r="C125" s="399"/>
      <c r="D125" s="399"/>
      <c r="E125" s="399"/>
    </row>
    <row r="126" spans="1:6" ht="15" x14ac:dyDescent="0.25">
      <c r="A126" s="400" t="s">
        <v>264</v>
      </c>
      <c r="B126" s="398"/>
      <c r="C126" s="398"/>
      <c r="D126" s="398"/>
      <c r="E126" s="398"/>
      <c r="F126" s="7"/>
    </row>
    <row r="127" spans="1:6" ht="15" x14ac:dyDescent="0.25">
      <c r="A127" s="401"/>
      <c r="B127" s="402"/>
      <c r="C127" s="402"/>
      <c r="D127" s="402"/>
      <c r="E127" s="402"/>
      <c r="F127" s="71"/>
    </row>
    <row r="128" spans="1:6" s="76" customFormat="1" ht="45" customHeight="1" x14ac:dyDescent="0.2">
      <c r="A128" s="403" t="s">
        <v>60</v>
      </c>
      <c r="B128" s="404" t="s">
        <v>78</v>
      </c>
      <c r="C128" s="404" t="s">
        <v>61</v>
      </c>
      <c r="D128" s="404" t="s">
        <v>41</v>
      </c>
      <c r="E128" s="404" t="s">
        <v>62</v>
      </c>
      <c r="F128" s="68" t="s">
        <v>63</v>
      </c>
    </row>
    <row r="129" spans="1:6" x14ac:dyDescent="0.2">
      <c r="A129" s="390">
        <v>2019</v>
      </c>
      <c r="B129" s="327">
        <v>40</v>
      </c>
      <c r="C129" s="327">
        <v>31</v>
      </c>
      <c r="D129" s="327">
        <v>5</v>
      </c>
      <c r="E129" s="327">
        <v>19</v>
      </c>
      <c r="F129" s="66">
        <v>95</v>
      </c>
    </row>
    <row r="130" spans="1:6" x14ac:dyDescent="0.2">
      <c r="A130" s="390">
        <v>2020</v>
      </c>
      <c r="B130" s="327">
        <v>37</v>
      </c>
      <c r="C130" s="327">
        <v>55</v>
      </c>
      <c r="D130" s="327">
        <v>6</v>
      </c>
      <c r="E130" s="327">
        <v>8</v>
      </c>
      <c r="F130" s="66">
        <v>106</v>
      </c>
    </row>
    <row r="131" spans="1:6" x14ac:dyDescent="0.2">
      <c r="A131" s="390">
        <v>2021</v>
      </c>
      <c r="B131" s="327">
        <v>27</v>
      </c>
      <c r="C131" s="327">
        <v>43</v>
      </c>
      <c r="D131" s="327">
        <v>5</v>
      </c>
      <c r="E131" s="327">
        <v>13</v>
      </c>
      <c r="F131" s="66">
        <v>88</v>
      </c>
    </row>
    <row r="132" spans="1:6" x14ac:dyDescent="0.2">
      <c r="A132" s="390">
        <v>2022</v>
      </c>
      <c r="B132" s="327">
        <v>35</v>
      </c>
      <c r="C132" s="327">
        <v>43</v>
      </c>
      <c r="D132" s="327" t="s">
        <v>70</v>
      </c>
      <c r="E132" s="327" t="s">
        <v>70</v>
      </c>
      <c r="F132" s="66">
        <v>98</v>
      </c>
    </row>
    <row r="133" spans="1:6" ht="15" x14ac:dyDescent="0.25">
      <c r="A133" s="391">
        <v>2023</v>
      </c>
      <c r="B133" s="392">
        <v>39</v>
      </c>
      <c r="C133" s="392">
        <v>67</v>
      </c>
      <c r="D133" s="392">
        <v>6</v>
      </c>
      <c r="E133" s="392">
        <v>35</v>
      </c>
      <c r="F133" s="64">
        <v>147</v>
      </c>
    </row>
    <row r="134" spans="1:6" ht="15" thickBot="1" x14ac:dyDescent="0.25">
      <c r="A134" s="393" t="s">
        <v>64</v>
      </c>
      <c r="B134" s="394">
        <v>0.11</v>
      </c>
      <c r="C134" s="394">
        <v>0.56000000000000005</v>
      </c>
      <c r="D134" s="394" t="s">
        <v>70</v>
      </c>
      <c r="E134" s="394" t="s">
        <v>70</v>
      </c>
      <c r="F134" s="61">
        <v>0.5</v>
      </c>
    </row>
    <row r="135" spans="1:6" ht="15" thickTop="1" x14ac:dyDescent="0.2">
      <c r="A135" s="395" t="s">
        <v>65</v>
      </c>
      <c r="B135" s="396"/>
      <c r="C135" s="396"/>
      <c r="D135" s="396"/>
      <c r="E135" s="396"/>
      <c r="F135" s="58"/>
    </row>
    <row r="136" spans="1:6" x14ac:dyDescent="0.2">
      <c r="A136" s="395" t="s">
        <v>268</v>
      </c>
      <c r="B136" s="405"/>
      <c r="C136" s="405"/>
      <c r="D136" s="405"/>
      <c r="E136" s="405"/>
      <c r="F136" s="73"/>
    </row>
    <row r="137" spans="1:6" x14ac:dyDescent="0.2">
      <c r="A137" s="57" t="s">
        <v>81</v>
      </c>
    </row>
    <row r="138" spans="1:6" ht="14.25" customHeight="1" x14ac:dyDescent="0.2">
      <c r="A138" s="57" t="s">
        <v>56</v>
      </c>
      <c r="B138" s="7"/>
      <c r="C138" s="7"/>
      <c r="D138" s="7"/>
      <c r="E138" s="7"/>
      <c r="F138" s="7"/>
    </row>
    <row r="140" spans="1:6" x14ac:dyDescent="0.2">
      <c r="A140" s="57"/>
    </row>
    <row r="142" spans="1:6" ht="15" x14ac:dyDescent="0.25">
      <c r="A142" s="72" t="s">
        <v>82</v>
      </c>
      <c r="B142" s="7"/>
      <c r="C142" s="7"/>
      <c r="D142" s="7"/>
      <c r="E142" s="7"/>
      <c r="F142" s="7"/>
    </row>
    <row r="143" spans="1:6" ht="15" x14ac:dyDescent="0.25">
      <c r="A143" s="15"/>
      <c r="B143" s="71"/>
      <c r="C143" s="7"/>
      <c r="D143" s="7"/>
      <c r="E143" s="7"/>
      <c r="F143" s="7"/>
    </row>
    <row r="144" spans="1:6" ht="45" x14ac:dyDescent="0.2">
      <c r="A144" s="70" t="s">
        <v>60</v>
      </c>
      <c r="B144" s="69" t="s">
        <v>78</v>
      </c>
      <c r="C144" s="69" t="s">
        <v>61</v>
      </c>
      <c r="D144" s="69" t="s">
        <v>41</v>
      </c>
      <c r="E144" s="69" t="s">
        <v>62</v>
      </c>
      <c r="F144" s="68" t="s">
        <v>63</v>
      </c>
    </row>
    <row r="145" spans="1:6" x14ac:dyDescent="0.2">
      <c r="A145" s="8">
        <v>2019</v>
      </c>
      <c r="B145" s="67" t="s">
        <v>36</v>
      </c>
      <c r="C145" s="67" t="s">
        <v>36</v>
      </c>
      <c r="D145" s="67" t="s">
        <v>36</v>
      </c>
      <c r="E145" s="67" t="s">
        <v>36</v>
      </c>
      <c r="F145" s="66">
        <v>660</v>
      </c>
    </row>
    <row r="146" spans="1:6" x14ac:dyDescent="0.2">
      <c r="A146" s="8">
        <v>2020</v>
      </c>
      <c r="B146" s="67" t="s">
        <v>36</v>
      </c>
      <c r="C146" s="67" t="s">
        <v>36</v>
      </c>
      <c r="D146" s="67" t="s">
        <v>36</v>
      </c>
      <c r="E146" s="67" t="s">
        <v>36</v>
      </c>
      <c r="F146" s="66">
        <v>607</v>
      </c>
    </row>
    <row r="147" spans="1:6" x14ac:dyDescent="0.2">
      <c r="A147" s="8">
        <v>2021</v>
      </c>
      <c r="B147" s="67">
        <v>220</v>
      </c>
      <c r="C147" s="67">
        <v>201</v>
      </c>
      <c r="D147" s="67">
        <v>73</v>
      </c>
      <c r="E147" s="67">
        <v>148</v>
      </c>
      <c r="F147" s="66">
        <v>642</v>
      </c>
    </row>
    <row r="148" spans="1:6" x14ac:dyDescent="0.2">
      <c r="A148" s="8">
        <v>2022</v>
      </c>
      <c r="B148" s="67">
        <v>328</v>
      </c>
      <c r="C148" s="67">
        <v>187</v>
      </c>
      <c r="D148" s="67">
        <v>69</v>
      </c>
      <c r="E148" s="67">
        <v>203</v>
      </c>
      <c r="F148" s="66">
        <v>787</v>
      </c>
    </row>
    <row r="149" spans="1:6" ht="15" x14ac:dyDescent="0.25">
      <c r="A149" s="16">
        <v>2023</v>
      </c>
      <c r="B149" s="65">
        <v>379</v>
      </c>
      <c r="C149" s="65">
        <v>228</v>
      </c>
      <c r="D149" s="65">
        <v>129</v>
      </c>
      <c r="E149" s="65">
        <v>327</v>
      </c>
      <c r="F149" s="64">
        <v>1063</v>
      </c>
    </row>
    <row r="150" spans="1:6" ht="15" thickBot="1" x14ac:dyDescent="0.25">
      <c r="A150" s="63" t="s">
        <v>64</v>
      </c>
      <c r="B150" s="62">
        <v>0.16</v>
      </c>
      <c r="C150" s="62">
        <v>0.22</v>
      </c>
      <c r="D150" s="62">
        <v>0.87</v>
      </c>
      <c r="E150" s="62">
        <v>0.61</v>
      </c>
      <c r="F150" s="61">
        <v>0.35</v>
      </c>
    </row>
    <row r="151" spans="1:6" ht="15" thickTop="1" x14ac:dyDescent="0.2">
      <c r="A151" s="60" t="s">
        <v>83</v>
      </c>
      <c r="B151" s="58"/>
      <c r="C151" s="58"/>
      <c r="D151" s="58"/>
      <c r="E151" s="58"/>
      <c r="F151" s="58"/>
    </row>
    <row r="152" spans="1:6" x14ac:dyDescent="0.2">
      <c r="A152" s="59" t="s">
        <v>65</v>
      </c>
      <c r="B152" s="58"/>
      <c r="C152" s="58"/>
      <c r="D152" s="58"/>
      <c r="E152" s="58"/>
      <c r="F152" s="58"/>
    </row>
    <row r="153" spans="1:6" x14ac:dyDescent="0.2">
      <c r="A153" s="57" t="s">
        <v>56</v>
      </c>
      <c r="B153" s="7"/>
      <c r="C153" s="7"/>
      <c r="D153" s="7"/>
      <c r="E153" s="7"/>
      <c r="F153" s="7"/>
    </row>
    <row r="154" spans="1:6" x14ac:dyDescent="0.2">
      <c r="A154" s="57"/>
      <c r="B154" s="7"/>
      <c r="C154" s="7"/>
      <c r="D154" s="7"/>
      <c r="E154" s="7"/>
      <c r="F154" s="7"/>
    </row>
    <row r="157" spans="1:6" ht="15" x14ac:dyDescent="0.25">
      <c r="A157" s="72" t="s">
        <v>84</v>
      </c>
      <c r="B157" s="7"/>
      <c r="C157" s="7"/>
      <c r="D157" s="7"/>
      <c r="E157" s="7"/>
      <c r="F157" s="7"/>
    </row>
    <row r="158" spans="1:6" ht="15" x14ac:dyDescent="0.25">
      <c r="A158" s="15"/>
      <c r="B158" s="71"/>
      <c r="C158" s="7"/>
      <c r="D158" s="7"/>
      <c r="E158" s="7"/>
      <c r="F158" s="7"/>
    </row>
    <row r="159" spans="1:6" ht="45" x14ac:dyDescent="0.2">
      <c r="A159" s="70" t="s">
        <v>60</v>
      </c>
      <c r="B159" s="69" t="s">
        <v>78</v>
      </c>
      <c r="C159" s="69" t="s">
        <v>61</v>
      </c>
      <c r="D159" s="69" t="s">
        <v>41</v>
      </c>
      <c r="E159" s="69" t="s">
        <v>62</v>
      </c>
      <c r="F159" s="68" t="s">
        <v>63</v>
      </c>
    </row>
    <row r="160" spans="1:6" x14ac:dyDescent="0.2">
      <c r="A160" s="8">
        <v>2019</v>
      </c>
      <c r="B160" s="67" t="s">
        <v>36</v>
      </c>
      <c r="C160" s="67" t="s">
        <v>36</v>
      </c>
      <c r="D160" s="67" t="s">
        <v>36</v>
      </c>
      <c r="E160" s="67" t="s">
        <v>36</v>
      </c>
      <c r="F160" s="66">
        <v>91</v>
      </c>
    </row>
    <row r="161" spans="1:6" x14ac:dyDescent="0.2">
      <c r="A161" s="8">
        <v>2020</v>
      </c>
      <c r="B161" s="67" t="s">
        <v>36</v>
      </c>
      <c r="C161" s="67" t="s">
        <v>36</v>
      </c>
      <c r="D161" s="67" t="s">
        <v>36</v>
      </c>
      <c r="E161" s="67" t="s">
        <v>36</v>
      </c>
      <c r="F161" s="66">
        <v>102</v>
      </c>
    </row>
    <row r="162" spans="1:6" x14ac:dyDescent="0.2">
      <c r="A162" s="8">
        <v>2021</v>
      </c>
      <c r="B162" s="67">
        <v>38</v>
      </c>
      <c r="C162" s="67">
        <v>31</v>
      </c>
      <c r="D162" s="67">
        <v>9</v>
      </c>
      <c r="E162" s="67">
        <v>20</v>
      </c>
      <c r="F162" s="66">
        <v>98</v>
      </c>
    </row>
    <row r="163" spans="1:6" x14ac:dyDescent="0.2">
      <c r="A163" s="8">
        <v>2022</v>
      </c>
      <c r="B163" s="67">
        <v>36</v>
      </c>
      <c r="C163" s="67">
        <v>39</v>
      </c>
      <c r="D163" s="67">
        <v>15</v>
      </c>
      <c r="E163" s="67">
        <v>56</v>
      </c>
      <c r="F163" s="66">
        <v>146</v>
      </c>
    </row>
    <row r="164" spans="1:6" ht="15" x14ac:dyDescent="0.25">
      <c r="A164" s="16">
        <v>2023</v>
      </c>
      <c r="B164" s="65">
        <v>48</v>
      </c>
      <c r="C164" s="65">
        <v>34</v>
      </c>
      <c r="D164" s="65">
        <v>12</v>
      </c>
      <c r="E164" s="65">
        <v>58</v>
      </c>
      <c r="F164" s="64">
        <v>152</v>
      </c>
    </row>
    <row r="165" spans="1:6" ht="15" thickBot="1" x14ac:dyDescent="0.25">
      <c r="A165" s="63" t="s">
        <v>64</v>
      </c>
      <c r="B165" s="62">
        <v>0.33</v>
      </c>
      <c r="C165" s="62">
        <v>-0.13</v>
      </c>
      <c r="D165" s="62">
        <v>-0.2</v>
      </c>
      <c r="E165" s="62">
        <v>0.04</v>
      </c>
      <c r="F165" s="61">
        <v>0.04</v>
      </c>
    </row>
    <row r="166" spans="1:6" ht="15" thickTop="1" x14ac:dyDescent="0.2">
      <c r="A166" s="60" t="s">
        <v>83</v>
      </c>
      <c r="B166" s="58"/>
      <c r="C166" s="58"/>
      <c r="D166" s="58"/>
      <c r="E166" s="58"/>
      <c r="F166" s="58"/>
    </row>
    <row r="167" spans="1:6" x14ac:dyDescent="0.2">
      <c r="A167" s="59" t="s">
        <v>65</v>
      </c>
      <c r="B167" s="58"/>
      <c r="C167" s="58"/>
      <c r="D167" s="58"/>
      <c r="E167" s="58"/>
      <c r="F167" s="58"/>
    </row>
    <row r="168" spans="1:6" x14ac:dyDescent="0.2">
      <c r="A168" s="57" t="s">
        <v>56</v>
      </c>
      <c r="B168" s="7"/>
      <c r="C168" s="7"/>
      <c r="D168" s="7"/>
      <c r="E168" s="7"/>
      <c r="F168" s="7"/>
    </row>
    <row r="171" spans="1:6" ht="15" x14ac:dyDescent="0.25">
      <c r="A171" s="72" t="s">
        <v>85</v>
      </c>
      <c r="B171" s="7"/>
      <c r="C171" s="7"/>
      <c r="D171" s="7"/>
      <c r="E171" s="7"/>
      <c r="F171" s="7"/>
    </row>
    <row r="172" spans="1:6" ht="15" x14ac:dyDescent="0.25">
      <c r="A172" s="15"/>
      <c r="B172" s="71"/>
      <c r="C172" s="7"/>
      <c r="D172" s="7"/>
      <c r="E172" s="7"/>
      <c r="F172" s="7"/>
    </row>
    <row r="173" spans="1:6" ht="45" x14ac:dyDescent="0.2">
      <c r="A173" s="70" t="s">
        <v>60</v>
      </c>
      <c r="B173" s="69" t="s">
        <v>78</v>
      </c>
      <c r="C173" s="69" t="s">
        <v>61</v>
      </c>
      <c r="D173" s="69" t="s">
        <v>41</v>
      </c>
      <c r="E173" s="69" t="s">
        <v>62</v>
      </c>
      <c r="F173" s="68" t="s">
        <v>63</v>
      </c>
    </row>
    <row r="174" spans="1:6" x14ac:dyDescent="0.2">
      <c r="A174" s="8">
        <v>2019</v>
      </c>
      <c r="B174" s="67" t="s">
        <v>36</v>
      </c>
      <c r="C174" s="67" t="s">
        <v>36</v>
      </c>
      <c r="D174" s="67" t="s">
        <v>36</v>
      </c>
      <c r="E174" s="67" t="s">
        <v>36</v>
      </c>
      <c r="F174" s="66" t="s">
        <v>36</v>
      </c>
    </row>
    <row r="175" spans="1:6" x14ac:dyDescent="0.2">
      <c r="A175" s="8">
        <v>2020</v>
      </c>
      <c r="B175" s="67" t="s">
        <v>36</v>
      </c>
      <c r="C175" s="67" t="s">
        <v>36</v>
      </c>
      <c r="D175" s="67" t="s">
        <v>36</v>
      </c>
      <c r="E175" s="67" t="s">
        <v>36</v>
      </c>
      <c r="F175" s="66" t="s">
        <v>36</v>
      </c>
    </row>
    <row r="176" spans="1:6" x14ac:dyDescent="0.2">
      <c r="A176" s="8">
        <v>2021</v>
      </c>
      <c r="B176" s="67">
        <v>77</v>
      </c>
      <c r="C176" s="67">
        <v>67</v>
      </c>
      <c r="D176" s="67">
        <v>33</v>
      </c>
      <c r="E176" s="67">
        <v>62</v>
      </c>
      <c r="F176" s="66">
        <v>239</v>
      </c>
    </row>
    <row r="177" spans="1:6" x14ac:dyDescent="0.2">
      <c r="A177" s="8">
        <v>2022</v>
      </c>
      <c r="B177" s="67">
        <v>84</v>
      </c>
      <c r="C177" s="67">
        <v>67</v>
      </c>
      <c r="D177" s="67">
        <v>38</v>
      </c>
      <c r="E177" s="67">
        <v>95</v>
      </c>
      <c r="F177" s="66">
        <v>284</v>
      </c>
    </row>
    <row r="178" spans="1:6" ht="15" x14ac:dyDescent="0.25">
      <c r="A178" s="16">
        <v>2023</v>
      </c>
      <c r="B178" s="65">
        <v>108</v>
      </c>
      <c r="C178" s="65">
        <v>52</v>
      </c>
      <c r="D178" s="65">
        <v>77</v>
      </c>
      <c r="E178" s="65">
        <v>146</v>
      </c>
      <c r="F178" s="64">
        <v>383</v>
      </c>
    </row>
    <row r="179" spans="1:6" ht="15" thickBot="1" x14ac:dyDescent="0.25">
      <c r="A179" s="63" t="s">
        <v>64</v>
      </c>
      <c r="B179" s="62">
        <v>0.28999999999999998</v>
      </c>
      <c r="C179" s="62">
        <v>-0.22</v>
      </c>
      <c r="D179" s="62">
        <v>1.03</v>
      </c>
      <c r="E179" s="62">
        <v>0.54</v>
      </c>
      <c r="F179" s="61">
        <v>0.35</v>
      </c>
    </row>
    <row r="180" spans="1:6" ht="15" thickTop="1" x14ac:dyDescent="0.2">
      <c r="A180" s="60" t="s">
        <v>83</v>
      </c>
      <c r="B180" s="58"/>
      <c r="C180" s="58"/>
      <c r="D180" s="58"/>
      <c r="E180" s="58"/>
      <c r="F180" s="58"/>
    </row>
    <row r="181" spans="1:6" x14ac:dyDescent="0.2">
      <c r="A181" s="59" t="s">
        <v>65</v>
      </c>
      <c r="B181" s="58"/>
      <c r="C181" s="58"/>
      <c r="D181" s="58"/>
      <c r="E181" s="58"/>
      <c r="F181" s="58"/>
    </row>
    <row r="182" spans="1:6" x14ac:dyDescent="0.2">
      <c r="A182" s="57" t="s">
        <v>56</v>
      </c>
      <c r="B182" s="7"/>
      <c r="C182" s="7"/>
      <c r="D182" s="7"/>
      <c r="E182" s="7"/>
      <c r="F182" s="7"/>
    </row>
    <row r="185" spans="1:6" ht="15" x14ac:dyDescent="0.25">
      <c r="A185" s="72" t="s">
        <v>86</v>
      </c>
      <c r="B185" s="7"/>
      <c r="C185" s="7"/>
      <c r="D185" s="7"/>
      <c r="E185" s="7"/>
      <c r="F185" s="7"/>
    </row>
    <row r="186" spans="1:6" ht="15" x14ac:dyDescent="0.25">
      <c r="A186" s="15"/>
      <c r="B186" s="71"/>
      <c r="C186" s="7"/>
      <c r="D186" s="7"/>
      <c r="E186" s="7"/>
      <c r="F186" s="7"/>
    </row>
    <row r="187" spans="1:6" ht="45" x14ac:dyDescent="0.2">
      <c r="A187" s="70" t="s">
        <v>60</v>
      </c>
      <c r="B187" s="69" t="s">
        <v>78</v>
      </c>
      <c r="C187" s="69" t="s">
        <v>61</v>
      </c>
      <c r="D187" s="69" t="s">
        <v>41</v>
      </c>
      <c r="E187" s="69" t="s">
        <v>62</v>
      </c>
      <c r="F187" s="68" t="s">
        <v>63</v>
      </c>
    </row>
    <row r="188" spans="1:6" x14ac:dyDescent="0.2">
      <c r="A188" s="8">
        <v>2019</v>
      </c>
      <c r="B188" s="67" t="s">
        <v>36</v>
      </c>
      <c r="C188" s="67" t="s">
        <v>36</v>
      </c>
      <c r="D188" s="67" t="s">
        <v>36</v>
      </c>
      <c r="E188" s="67" t="s">
        <v>36</v>
      </c>
      <c r="F188" s="66" t="s">
        <v>36</v>
      </c>
    </row>
    <row r="189" spans="1:6" x14ac:dyDescent="0.2">
      <c r="A189" s="8">
        <v>2020</v>
      </c>
      <c r="B189" s="67" t="s">
        <v>36</v>
      </c>
      <c r="C189" s="67" t="s">
        <v>36</v>
      </c>
      <c r="D189" s="67" t="s">
        <v>36</v>
      </c>
      <c r="E189" s="67" t="s">
        <v>36</v>
      </c>
      <c r="F189" s="66" t="s">
        <v>36</v>
      </c>
    </row>
    <row r="190" spans="1:6" x14ac:dyDescent="0.2">
      <c r="A190" s="8">
        <v>2021</v>
      </c>
      <c r="B190" s="67">
        <v>181</v>
      </c>
      <c r="C190" s="67">
        <v>163</v>
      </c>
      <c r="D190" s="67">
        <v>49</v>
      </c>
      <c r="E190" s="67">
        <v>106</v>
      </c>
      <c r="F190" s="66">
        <v>499</v>
      </c>
    </row>
    <row r="191" spans="1:6" x14ac:dyDescent="0.2">
      <c r="A191" s="8">
        <v>2022</v>
      </c>
      <c r="B191" s="67">
        <v>280</v>
      </c>
      <c r="C191" s="67">
        <v>159</v>
      </c>
      <c r="D191" s="67">
        <v>46</v>
      </c>
      <c r="E191" s="67">
        <v>164</v>
      </c>
      <c r="F191" s="66">
        <v>649</v>
      </c>
    </row>
    <row r="192" spans="1:6" ht="15" x14ac:dyDescent="0.25">
      <c r="A192" s="16">
        <v>2023</v>
      </c>
      <c r="B192" s="65">
        <v>319</v>
      </c>
      <c r="C192" s="65">
        <v>210</v>
      </c>
      <c r="D192" s="65">
        <v>64</v>
      </c>
      <c r="E192" s="65">
        <v>239</v>
      </c>
      <c r="F192" s="64">
        <v>832</v>
      </c>
    </row>
    <row r="193" spans="1:6" ht="15" thickBot="1" x14ac:dyDescent="0.25">
      <c r="A193" s="63" t="s">
        <v>64</v>
      </c>
      <c r="B193" s="62">
        <v>0.14000000000000001</v>
      </c>
      <c r="C193" s="62">
        <v>0.32</v>
      </c>
      <c r="D193" s="62">
        <v>0.39</v>
      </c>
      <c r="E193" s="62">
        <v>0.46</v>
      </c>
      <c r="F193" s="61">
        <v>0.28000000000000003</v>
      </c>
    </row>
    <row r="194" spans="1:6" ht="15" thickTop="1" x14ac:dyDescent="0.2">
      <c r="A194" s="60" t="s">
        <v>83</v>
      </c>
      <c r="B194" s="58"/>
      <c r="C194" s="58"/>
      <c r="D194" s="58"/>
      <c r="E194" s="58"/>
      <c r="F194" s="58"/>
    </row>
    <row r="195" spans="1:6" x14ac:dyDescent="0.2">
      <c r="A195" s="59" t="s">
        <v>65</v>
      </c>
      <c r="B195" s="58"/>
      <c r="C195" s="58"/>
      <c r="D195" s="58"/>
      <c r="E195" s="58"/>
      <c r="F195" s="58"/>
    </row>
    <row r="196" spans="1:6" x14ac:dyDescent="0.2">
      <c r="A196" s="57" t="s">
        <v>56</v>
      </c>
      <c r="B196" s="7"/>
      <c r="C196" s="7"/>
      <c r="D196" s="7"/>
      <c r="E196" s="7"/>
      <c r="F196" s="7"/>
    </row>
  </sheetData>
  <pageMargins left="0.7" right="0.7" top="0.75" bottom="0.75" header="0.3" footer="0.3"/>
  <pageSetup paperSize="9" scale="2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110A7-A994-4F16-87F4-5BD9361A08FE}">
  <sheetPr codeName="Sheet85"/>
  <dimension ref="A1:K31"/>
  <sheetViews>
    <sheetView workbookViewId="0"/>
  </sheetViews>
  <sheetFormatPr defaultRowHeight="15" x14ac:dyDescent="0.25"/>
  <cols>
    <col min="1" max="1" width="38.5703125" customWidth="1"/>
    <col min="2" max="6" width="19.28515625" customWidth="1"/>
  </cols>
  <sheetData>
    <row r="1" spans="1:6" s="7" customFormat="1" x14ac:dyDescent="0.25">
      <c r="A1" s="72" t="s">
        <v>87</v>
      </c>
      <c r="B1" s="78"/>
      <c r="C1" s="78"/>
      <c r="D1" s="78"/>
      <c r="E1" s="78"/>
      <c r="F1" s="78"/>
    </row>
    <row r="2" spans="1:6" s="7" customFormat="1" x14ac:dyDescent="0.25">
      <c r="A2" s="15"/>
      <c r="B2" s="88"/>
      <c r="C2" s="88"/>
      <c r="D2" s="88"/>
      <c r="E2" s="88"/>
      <c r="F2" s="88"/>
    </row>
    <row r="3" spans="1:6" s="87" customFormat="1" ht="45" customHeight="1" x14ac:dyDescent="0.2">
      <c r="A3" s="103" t="s">
        <v>88</v>
      </c>
      <c r="B3" s="69" t="s">
        <v>26</v>
      </c>
      <c r="C3" s="69" t="s">
        <v>32</v>
      </c>
      <c r="D3" s="69" t="s">
        <v>41</v>
      </c>
      <c r="E3" s="69" t="s">
        <v>45</v>
      </c>
      <c r="F3" s="68" t="s">
        <v>63</v>
      </c>
    </row>
    <row r="4" spans="1:6" s="87" customFormat="1" ht="14.25" x14ac:dyDescent="0.2">
      <c r="A4" s="102"/>
      <c r="B4" s="100"/>
      <c r="C4" s="100"/>
      <c r="D4" s="100"/>
      <c r="E4" s="100"/>
      <c r="F4" s="99"/>
    </row>
    <row r="5" spans="1:6" s="87" customFormat="1" x14ac:dyDescent="0.25">
      <c r="A5" s="101" t="s">
        <v>89</v>
      </c>
      <c r="B5" s="100"/>
      <c r="C5" s="100"/>
      <c r="D5" s="100"/>
      <c r="E5" s="100"/>
      <c r="F5" s="99"/>
    </row>
    <row r="6" spans="1:6" s="80" customFormat="1" ht="14.25" x14ac:dyDescent="0.25">
      <c r="A6" s="86" t="s">
        <v>72</v>
      </c>
      <c r="B6" s="93">
        <v>24.5</v>
      </c>
      <c r="C6" s="93">
        <v>14.2</v>
      </c>
      <c r="D6" s="93">
        <v>11.1</v>
      </c>
      <c r="E6" s="93">
        <v>23.2</v>
      </c>
      <c r="F6" s="92">
        <v>73</v>
      </c>
    </row>
    <row r="7" spans="1:6" s="80" customFormat="1" ht="14.25" x14ac:dyDescent="0.25">
      <c r="A7" s="98" t="s">
        <v>27</v>
      </c>
      <c r="B7" s="96"/>
      <c r="C7" s="96"/>
      <c r="D7" s="96"/>
      <c r="E7" s="96"/>
      <c r="F7" s="95"/>
    </row>
    <row r="8" spans="1:6" s="80" customFormat="1" ht="14.25" x14ac:dyDescent="0.25">
      <c r="A8" s="97" t="s">
        <v>69</v>
      </c>
      <c r="B8" s="96">
        <v>6.6</v>
      </c>
      <c r="C8" s="96">
        <v>9.3000000000000007</v>
      </c>
      <c r="D8" s="96" t="s">
        <v>70</v>
      </c>
      <c r="E8" s="96" t="s">
        <v>70</v>
      </c>
      <c r="F8" s="95">
        <v>29.1</v>
      </c>
    </row>
    <row r="9" spans="1:6" s="80" customFormat="1" ht="14.25" x14ac:dyDescent="0.25">
      <c r="A9" s="97" t="s">
        <v>71</v>
      </c>
      <c r="B9" s="96">
        <v>28.8</v>
      </c>
      <c r="C9" s="96">
        <v>15.4</v>
      </c>
      <c r="D9" s="96" t="s">
        <v>70</v>
      </c>
      <c r="E9" s="96" t="s">
        <v>70</v>
      </c>
      <c r="F9" s="95">
        <v>83.6</v>
      </c>
    </row>
    <row r="10" spans="1:6" s="80" customFormat="1" ht="14.25" x14ac:dyDescent="0.25">
      <c r="A10" s="86" t="s">
        <v>90</v>
      </c>
      <c r="B10" s="93">
        <v>18</v>
      </c>
      <c r="C10" s="93">
        <v>13</v>
      </c>
      <c r="D10" s="93">
        <v>4.4000000000000004</v>
      </c>
      <c r="E10" s="93">
        <v>18.8</v>
      </c>
      <c r="F10" s="92">
        <v>54.2</v>
      </c>
    </row>
    <row r="11" spans="1:6" s="80" customFormat="1" ht="14.25" x14ac:dyDescent="0.25">
      <c r="A11" s="86" t="s">
        <v>91</v>
      </c>
      <c r="B11" s="93">
        <v>35.200000000000003</v>
      </c>
      <c r="C11" s="93">
        <v>16.399999999999999</v>
      </c>
      <c r="D11" s="93">
        <v>14.5</v>
      </c>
      <c r="E11" s="93">
        <v>23.5</v>
      </c>
      <c r="F11" s="92">
        <v>89.6</v>
      </c>
    </row>
    <row r="12" spans="1:6" s="80" customFormat="1" ht="14.25" x14ac:dyDescent="0.25">
      <c r="A12" s="86"/>
      <c r="B12" s="93"/>
      <c r="C12" s="93"/>
      <c r="D12" s="93"/>
      <c r="E12" s="93"/>
      <c r="F12" s="92"/>
    </row>
    <row r="13" spans="1:6" s="80" customFormat="1" x14ac:dyDescent="0.25">
      <c r="A13" s="94" t="s">
        <v>92</v>
      </c>
      <c r="B13" s="93"/>
      <c r="C13" s="93"/>
      <c r="D13" s="93"/>
      <c r="E13" s="93"/>
      <c r="F13" s="92"/>
    </row>
    <row r="14" spans="1:6" s="80" customFormat="1" ht="14.25" x14ac:dyDescent="0.25">
      <c r="A14" s="86" t="s">
        <v>93</v>
      </c>
      <c r="B14" s="93">
        <v>28.5</v>
      </c>
      <c r="C14" s="93">
        <v>13.7</v>
      </c>
      <c r="D14" s="93">
        <v>20.3</v>
      </c>
      <c r="E14" s="93">
        <v>38.5</v>
      </c>
      <c r="F14" s="92">
        <v>101.1</v>
      </c>
    </row>
    <row r="15" spans="1:6" s="80" customFormat="1" ht="14.25" x14ac:dyDescent="0.25">
      <c r="A15" s="86" t="s">
        <v>94</v>
      </c>
      <c r="B15" s="93">
        <v>21.1</v>
      </c>
      <c r="C15" s="93">
        <v>13.9</v>
      </c>
      <c r="D15" s="93">
        <v>4.2</v>
      </c>
      <c r="E15" s="93">
        <v>15.8</v>
      </c>
      <c r="F15" s="92">
        <v>55.2</v>
      </c>
    </row>
    <row r="16" spans="1:6" s="80" customFormat="1" ht="14.25" x14ac:dyDescent="0.25">
      <c r="A16" s="86"/>
      <c r="B16" s="93"/>
      <c r="C16" s="93"/>
      <c r="D16" s="93"/>
      <c r="E16" s="93"/>
      <c r="F16" s="92"/>
    </row>
    <row r="17" spans="1:11" s="80" customFormat="1" x14ac:dyDescent="0.25">
      <c r="A17" s="94" t="s">
        <v>95</v>
      </c>
      <c r="B17" s="93"/>
      <c r="C17" s="93"/>
      <c r="D17" s="93"/>
      <c r="E17" s="93"/>
      <c r="F17" s="92"/>
    </row>
    <row r="18" spans="1:11" s="80" customFormat="1" ht="14.25" x14ac:dyDescent="0.25">
      <c r="A18" s="86" t="s">
        <v>96</v>
      </c>
      <c r="B18" s="93">
        <v>25.8</v>
      </c>
      <c r="C18" s="93">
        <v>15.5</v>
      </c>
      <c r="D18" s="93">
        <v>8.8000000000000007</v>
      </c>
      <c r="E18" s="93">
        <v>22.3</v>
      </c>
      <c r="F18" s="92">
        <v>72.400000000000006</v>
      </c>
    </row>
    <row r="19" spans="1:11" s="80" customFormat="1" ht="14.25" x14ac:dyDescent="0.25">
      <c r="A19" s="86" t="s">
        <v>97</v>
      </c>
      <c r="B19" s="93">
        <v>11.4</v>
      </c>
      <c r="C19" s="93">
        <v>8.1</v>
      </c>
      <c r="D19" s="93">
        <v>2.9</v>
      </c>
      <c r="E19" s="93">
        <v>13.8</v>
      </c>
      <c r="F19" s="92">
        <v>36.200000000000003</v>
      </c>
    </row>
    <row r="20" spans="1:11" s="80" customFormat="1" ht="14.25" x14ac:dyDescent="0.25">
      <c r="A20" s="86"/>
      <c r="B20" s="93"/>
      <c r="C20" s="93"/>
      <c r="D20" s="93"/>
      <c r="E20" s="93"/>
      <c r="F20" s="92"/>
    </row>
    <row r="21" spans="1:11" s="80" customFormat="1" x14ac:dyDescent="0.25">
      <c r="A21" s="94" t="s">
        <v>98</v>
      </c>
      <c r="B21" s="93"/>
      <c r="C21" s="93"/>
      <c r="D21" s="93"/>
      <c r="E21" s="93"/>
      <c r="F21" s="92"/>
    </row>
    <row r="22" spans="1:11" s="80" customFormat="1" ht="14.25" x14ac:dyDescent="0.25">
      <c r="A22" s="86" t="s">
        <v>99</v>
      </c>
      <c r="B22" s="93">
        <v>21.5</v>
      </c>
      <c r="C22" s="93">
        <v>10.8</v>
      </c>
      <c r="D22" s="93">
        <v>7.5</v>
      </c>
      <c r="E22" s="93">
        <v>19.100000000000001</v>
      </c>
      <c r="F22" s="92">
        <v>58.8</v>
      </c>
    </row>
    <row r="23" spans="1:11" s="80" customFormat="1" ht="14.25" x14ac:dyDescent="0.25">
      <c r="A23" s="86" t="s">
        <v>100</v>
      </c>
      <c r="B23" s="93">
        <v>31.6</v>
      </c>
      <c r="C23" s="93">
        <v>36.5</v>
      </c>
      <c r="D23" s="93">
        <v>8.5</v>
      </c>
      <c r="E23" s="93">
        <v>31.6</v>
      </c>
      <c r="F23" s="92">
        <v>108.3</v>
      </c>
    </row>
    <row r="24" spans="1:11" s="80" customFormat="1" ht="14.25" x14ac:dyDescent="0.25">
      <c r="A24" s="86"/>
      <c r="B24" s="93"/>
      <c r="C24" s="93"/>
      <c r="D24" s="93"/>
      <c r="E24" s="93"/>
      <c r="F24" s="92"/>
    </row>
    <row r="25" spans="1:11" s="80" customFormat="1" x14ac:dyDescent="0.25">
      <c r="A25" s="94" t="s">
        <v>101</v>
      </c>
      <c r="B25" s="93"/>
      <c r="C25" s="93"/>
      <c r="D25" s="93"/>
      <c r="E25" s="93"/>
      <c r="F25" s="92"/>
    </row>
    <row r="26" spans="1:11" s="80" customFormat="1" ht="14.25" x14ac:dyDescent="0.25">
      <c r="A26" s="86" t="s">
        <v>266</v>
      </c>
      <c r="B26" s="93">
        <v>23.4</v>
      </c>
      <c r="C26" s="93">
        <v>11.8</v>
      </c>
      <c r="D26" s="93">
        <v>8.1</v>
      </c>
      <c r="E26" s="93">
        <v>21.3</v>
      </c>
      <c r="F26" s="92">
        <v>64.599999999999994</v>
      </c>
    </row>
    <row r="27" spans="1:11" s="80" customFormat="1" ht="14.25" x14ac:dyDescent="0.25">
      <c r="A27" s="86" t="s">
        <v>267</v>
      </c>
      <c r="B27" s="93">
        <v>18</v>
      </c>
      <c r="C27" s="93">
        <v>31</v>
      </c>
      <c r="D27" s="93">
        <v>2.8</v>
      </c>
      <c r="E27" s="93">
        <v>16.2</v>
      </c>
      <c r="F27" s="92">
        <v>68</v>
      </c>
    </row>
    <row r="28" spans="1:11" s="80" customFormat="1" ht="14.25" x14ac:dyDescent="0.25">
      <c r="A28" s="86"/>
      <c r="B28" s="93"/>
      <c r="C28" s="93"/>
      <c r="D28" s="93"/>
      <c r="E28" s="93"/>
      <c r="F28" s="92"/>
    </row>
    <row r="29" spans="1:11" s="80" customFormat="1" x14ac:dyDescent="0.25">
      <c r="A29" s="83" t="s">
        <v>102</v>
      </c>
      <c r="B29" s="91">
        <v>22.7</v>
      </c>
      <c r="C29" s="91">
        <v>13.9</v>
      </c>
      <c r="D29" s="91">
        <v>7.7</v>
      </c>
      <c r="E29" s="91">
        <v>20.6</v>
      </c>
      <c r="F29" s="90">
        <v>64.900000000000006</v>
      </c>
    </row>
    <row r="30" spans="1:11" ht="27.95" customHeight="1" x14ac:dyDescent="0.25">
      <c r="A30" s="359" t="s">
        <v>251</v>
      </c>
      <c r="B30" s="359"/>
      <c r="C30" s="359"/>
      <c r="D30" s="359"/>
      <c r="E30" s="359"/>
      <c r="F30" s="359"/>
      <c r="G30" s="338"/>
      <c r="H30" s="338"/>
      <c r="I30" s="338"/>
      <c r="J30" s="338"/>
      <c r="K30" s="338"/>
    </row>
    <row r="31" spans="1:11" x14ac:dyDescent="0.25">
      <c r="A31" s="57" t="s">
        <v>73</v>
      </c>
    </row>
  </sheetData>
  <mergeCells count="1">
    <mergeCell ref="A30:F3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3B31B-74ED-49D0-9E65-17B4C5D3B205}">
  <sheetPr codeName="Sheet44">
    <pageSetUpPr fitToPage="1"/>
  </sheetPr>
  <dimension ref="A1:K173"/>
  <sheetViews>
    <sheetView zoomScaleNormal="100" zoomScaleSheetLayoutView="100" workbookViewId="0"/>
  </sheetViews>
  <sheetFormatPr defaultColWidth="9.28515625" defaultRowHeight="14.25" x14ac:dyDescent="0.2"/>
  <cols>
    <col min="1" max="1" width="14.7109375" style="7" customWidth="1"/>
    <col min="2" max="2" width="14.7109375" style="78" customWidth="1"/>
    <col min="3" max="3" width="16.7109375" style="78" customWidth="1"/>
    <col min="4" max="4" width="15.7109375" style="78" customWidth="1"/>
    <col min="5" max="5" width="8.7109375" style="78" customWidth="1"/>
    <col min="6" max="6" width="12" style="78" customWidth="1"/>
    <col min="7" max="16384" width="9.28515625" style="7"/>
  </cols>
  <sheetData>
    <row r="1" spans="1:6" ht="15" x14ac:dyDescent="0.25">
      <c r="A1" s="72" t="s">
        <v>103</v>
      </c>
    </row>
    <row r="2" spans="1:6" x14ac:dyDescent="0.2">
      <c r="A2" s="57"/>
      <c r="B2" s="88"/>
      <c r="C2" s="88"/>
      <c r="D2" s="88"/>
      <c r="E2" s="88"/>
      <c r="F2" s="88"/>
    </row>
    <row r="3" spans="1:6" s="87" customFormat="1" ht="45" customHeight="1" x14ac:dyDescent="0.2">
      <c r="A3" s="70" t="s">
        <v>60</v>
      </c>
      <c r="B3" s="69" t="s">
        <v>26</v>
      </c>
      <c r="C3" s="69" t="s">
        <v>61</v>
      </c>
      <c r="D3" s="69" t="s">
        <v>41</v>
      </c>
      <c r="E3" s="69" t="s">
        <v>62</v>
      </c>
      <c r="F3" s="68" t="s">
        <v>63</v>
      </c>
    </row>
    <row r="4" spans="1:6" x14ac:dyDescent="0.2">
      <c r="A4" s="8">
        <v>2019</v>
      </c>
      <c r="B4" s="108">
        <v>14.8</v>
      </c>
      <c r="C4" s="108">
        <v>10.1</v>
      </c>
      <c r="D4" s="108">
        <v>5.9</v>
      </c>
      <c r="E4" s="108">
        <v>9</v>
      </c>
      <c r="F4" s="107">
        <v>39.799999999999997</v>
      </c>
    </row>
    <row r="5" spans="1:6" x14ac:dyDescent="0.2">
      <c r="A5" s="8">
        <v>2020</v>
      </c>
      <c r="B5" s="108">
        <v>14.9</v>
      </c>
      <c r="C5" s="108">
        <v>10.199999999999999</v>
      </c>
      <c r="D5" s="108">
        <v>4.7</v>
      </c>
      <c r="E5" s="108">
        <v>7.6</v>
      </c>
      <c r="F5" s="107">
        <v>37.4</v>
      </c>
    </row>
    <row r="6" spans="1:6" x14ac:dyDescent="0.2">
      <c r="A6" s="8">
        <v>2021</v>
      </c>
      <c r="B6" s="108">
        <v>13</v>
      </c>
      <c r="C6" s="108">
        <v>11.7</v>
      </c>
      <c r="D6" s="108">
        <v>4.2</v>
      </c>
      <c r="E6" s="108">
        <v>8.8000000000000007</v>
      </c>
      <c r="F6" s="107">
        <v>37.700000000000003</v>
      </c>
    </row>
    <row r="7" spans="1:6" x14ac:dyDescent="0.2">
      <c r="A7" s="8">
        <v>2022</v>
      </c>
      <c r="B7" s="108">
        <v>18.600000000000001</v>
      </c>
      <c r="C7" s="108">
        <v>11.6</v>
      </c>
      <c r="D7" s="108">
        <v>4.3</v>
      </c>
      <c r="E7" s="108">
        <v>13.3</v>
      </c>
      <c r="F7" s="107">
        <v>47.7</v>
      </c>
    </row>
    <row r="8" spans="1:6" ht="15" x14ac:dyDescent="0.25">
      <c r="A8" s="16">
        <v>2023</v>
      </c>
      <c r="B8" s="106">
        <v>22.7</v>
      </c>
      <c r="C8" s="106">
        <v>13.9</v>
      </c>
      <c r="D8" s="106">
        <v>7.7</v>
      </c>
      <c r="E8" s="106">
        <v>20.6</v>
      </c>
      <c r="F8" s="105">
        <v>64.900000000000006</v>
      </c>
    </row>
    <row r="9" spans="1:6" ht="15" x14ac:dyDescent="0.25">
      <c r="A9" s="59" t="s">
        <v>65</v>
      </c>
      <c r="B9" s="104"/>
      <c r="C9" s="104"/>
      <c r="D9" s="104"/>
      <c r="E9" s="104"/>
      <c r="F9" s="104"/>
    </row>
    <row r="10" spans="1:6" ht="14.25" customHeight="1" x14ac:dyDescent="0.2">
      <c r="A10" s="57" t="s">
        <v>73</v>
      </c>
    </row>
    <row r="12" spans="1:6" ht="15" x14ac:dyDescent="0.25">
      <c r="A12" s="72"/>
    </row>
    <row r="13" spans="1:6" ht="15" x14ac:dyDescent="0.25">
      <c r="A13" s="72" t="s">
        <v>104</v>
      </c>
    </row>
    <row r="14" spans="1:6" x14ac:dyDescent="0.2">
      <c r="A14" s="57"/>
      <c r="B14" s="88"/>
      <c r="C14" s="88"/>
      <c r="D14" s="88"/>
      <c r="E14" s="88"/>
      <c r="F14" s="88"/>
    </row>
    <row r="15" spans="1:6" s="87" customFormat="1" ht="45" customHeight="1" x14ac:dyDescent="0.2">
      <c r="A15" s="70" t="s">
        <v>60</v>
      </c>
      <c r="B15" s="69" t="s">
        <v>26</v>
      </c>
      <c r="C15" s="69" t="s">
        <v>61</v>
      </c>
      <c r="D15" s="69" t="s">
        <v>41</v>
      </c>
      <c r="E15" s="69" t="s">
        <v>62</v>
      </c>
      <c r="F15" s="68" t="s">
        <v>63</v>
      </c>
    </row>
    <row r="16" spans="1:6" x14ac:dyDescent="0.2">
      <c r="A16" s="8">
        <v>2019</v>
      </c>
      <c r="B16" s="108">
        <v>17.7</v>
      </c>
      <c r="C16" s="108">
        <v>6.2</v>
      </c>
      <c r="D16" s="108">
        <v>8.1999999999999993</v>
      </c>
      <c r="E16" s="108">
        <v>9.5</v>
      </c>
      <c r="F16" s="107">
        <v>41.6</v>
      </c>
    </row>
    <row r="17" spans="1:6" x14ac:dyDescent="0.2">
      <c r="A17" s="8">
        <v>2020</v>
      </c>
      <c r="B17" s="108">
        <v>12.3</v>
      </c>
      <c r="C17" s="108">
        <v>9.3000000000000007</v>
      </c>
      <c r="D17" s="108">
        <v>5.5</v>
      </c>
      <c r="E17" s="108">
        <v>9.3000000000000007</v>
      </c>
      <c r="F17" s="107">
        <v>36.4</v>
      </c>
    </row>
    <row r="18" spans="1:6" x14ac:dyDescent="0.2">
      <c r="A18" s="8">
        <v>2021</v>
      </c>
      <c r="B18" s="108">
        <v>13.8</v>
      </c>
      <c r="C18" s="108">
        <v>8.9</v>
      </c>
      <c r="D18" s="108">
        <v>5.2</v>
      </c>
      <c r="E18" s="108">
        <v>8.9</v>
      </c>
      <c r="F18" s="107">
        <v>36.700000000000003</v>
      </c>
    </row>
    <row r="19" spans="1:6" x14ac:dyDescent="0.2">
      <c r="A19" s="8">
        <v>2022</v>
      </c>
      <c r="B19" s="108">
        <v>19.2</v>
      </c>
      <c r="C19" s="108">
        <v>14.7</v>
      </c>
      <c r="D19" s="108">
        <v>5</v>
      </c>
      <c r="E19" s="108">
        <v>10.5</v>
      </c>
      <c r="F19" s="107">
        <v>49.3</v>
      </c>
    </row>
    <row r="20" spans="1:6" ht="15" x14ac:dyDescent="0.25">
      <c r="A20" s="16">
        <v>2023</v>
      </c>
      <c r="B20" s="106">
        <v>24.5</v>
      </c>
      <c r="C20" s="106">
        <v>14.2</v>
      </c>
      <c r="D20" s="106">
        <v>11.1</v>
      </c>
      <c r="E20" s="106">
        <v>23.2</v>
      </c>
      <c r="F20" s="105">
        <v>73</v>
      </c>
    </row>
    <row r="21" spans="1:6" x14ac:dyDescent="0.2">
      <c r="A21" s="59" t="s">
        <v>67</v>
      </c>
      <c r="B21" s="108"/>
      <c r="C21" s="108"/>
      <c r="D21" s="108"/>
      <c r="E21" s="108"/>
      <c r="F21" s="108"/>
    </row>
    <row r="22" spans="1:6" x14ac:dyDescent="0.2">
      <c r="A22" s="59" t="s">
        <v>65</v>
      </c>
      <c r="B22" s="108"/>
      <c r="C22" s="108"/>
      <c r="D22" s="108"/>
      <c r="E22" s="108"/>
      <c r="F22" s="108"/>
    </row>
    <row r="23" spans="1:6" ht="14.25" customHeight="1" x14ac:dyDescent="0.2">
      <c r="A23" s="57" t="s">
        <v>73</v>
      </c>
    </row>
    <row r="26" spans="1:6" ht="14.25" customHeight="1" x14ac:dyDescent="0.25">
      <c r="A26" s="72" t="s">
        <v>105</v>
      </c>
    </row>
    <row r="27" spans="1:6" ht="14.25" customHeight="1" x14ac:dyDescent="0.2">
      <c r="A27" s="57"/>
    </row>
    <row r="28" spans="1:6" ht="43.15" customHeight="1" x14ac:dyDescent="0.2">
      <c r="A28" s="70" t="s">
        <v>60</v>
      </c>
      <c r="B28" s="69" t="s">
        <v>26</v>
      </c>
      <c r="C28" s="69" t="s">
        <v>32</v>
      </c>
      <c r="D28" s="69" t="s">
        <v>41</v>
      </c>
      <c r="E28" s="69" t="s">
        <v>45</v>
      </c>
      <c r="F28" s="68" t="s">
        <v>63</v>
      </c>
    </row>
    <row r="29" spans="1:6" ht="14.25" customHeight="1" x14ac:dyDescent="0.25">
      <c r="A29" s="8">
        <v>2019</v>
      </c>
      <c r="B29" s="104" t="s">
        <v>36</v>
      </c>
      <c r="C29" s="104" t="s">
        <v>36</v>
      </c>
      <c r="D29" s="104" t="s">
        <v>36</v>
      </c>
      <c r="E29" s="104" t="s">
        <v>36</v>
      </c>
      <c r="F29" s="114" t="s">
        <v>36</v>
      </c>
    </row>
    <row r="30" spans="1:6" ht="14.25" customHeight="1" x14ac:dyDescent="0.25">
      <c r="A30" s="8">
        <v>2020</v>
      </c>
      <c r="B30" s="104" t="s">
        <v>36</v>
      </c>
      <c r="C30" s="104" t="s">
        <v>36</v>
      </c>
      <c r="D30" s="104" t="s">
        <v>36</v>
      </c>
      <c r="E30" s="104" t="s">
        <v>36</v>
      </c>
      <c r="F30" s="113" t="s">
        <v>36</v>
      </c>
    </row>
    <row r="31" spans="1:6" ht="14.25" customHeight="1" x14ac:dyDescent="0.25">
      <c r="A31" s="8">
        <v>2021</v>
      </c>
      <c r="B31" s="104" t="s">
        <v>36</v>
      </c>
      <c r="C31" s="104" t="s">
        <v>36</v>
      </c>
      <c r="D31" s="104" t="s">
        <v>36</v>
      </c>
      <c r="E31" s="104" t="s">
        <v>36</v>
      </c>
      <c r="F31" s="113" t="s">
        <v>36</v>
      </c>
    </row>
    <row r="32" spans="1:6" ht="14.25" customHeight="1" x14ac:dyDescent="0.2">
      <c r="A32" s="8">
        <v>2022</v>
      </c>
      <c r="B32" s="108">
        <v>6.4</v>
      </c>
      <c r="C32" s="108">
        <v>16.600000000000001</v>
      </c>
      <c r="D32" s="108" t="s">
        <v>70</v>
      </c>
      <c r="E32" s="108" t="s">
        <v>70</v>
      </c>
      <c r="F32" s="107">
        <v>28.1</v>
      </c>
    </row>
    <row r="33" spans="1:8" ht="14.25" customHeight="1" x14ac:dyDescent="0.25">
      <c r="A33" s="16">
        <v>2023</v>
      </c>
      <c r="B33" s="106">
        <v>6.6</v>
      </c>
      <c r="C33" s="106">
        <v>9.3000000000000007</v>
      </c>
      <c r="D33" s="106">
        <v>2.6</v>
      </c>
      <c r="E33" s="106">
        <v>10.6</v>
      </c>
      <c r="F33" s="105">
        <v>29.1</v>
      </c>
    </row>
    <row r="34" spans="1:8" ht="27.95" customHeight="1" x14ac:dyDescent="0.2">
      <c r="A34" s="360" t="s">
        <v>251</v>
      </c>
      <c r="B34" s="360"/>
      <c r="C34" s="360"/>
      <c r="D34" s="360"/>
      <c r="E34" s="360"/>
      <c r="F34" s="360"/>
      <c r="G34" s="360"/>
      <c r="H34" s="360"/>
    </row>
    <row r="35" spans="1:8" ht="14.25" customHeight="1" x14ac:dyDescent="0.25">
      <c r="A35" s="57" t="s">
        <v>73</v>
      </c>
      <c r="B35" s="339"/>
      <c r="C35" s="339"/>
      <c r="D35" s="339"/>
      <c r="E35" s="339"/>
      <c r="F35" s="339"/>
    </row>
    <row r="36" spans="1:8" ht="14.25" customHeight="1" x14ac:dyDescent="0.2">
      <c r="A36" s="57"/>
    </row>
    <row r="37" spans="1:8" ht="14.25" customHeight="1" x14ac:dyDescent="0.2">
      <c r="A37" s="57"/>
    </row>
    <row r="38" spans="1:8" ht="14.25" customHeight="1" x14ac:dyDescent="0.25">
      <c r="A38" s="72" t="s">
        <v>106</v>
      </c>
    </row>
    <row r="39" spans="1:8" ht="14.25" customHeight="1" x14ac:dyDescent="0.2">
      <c r="A39" s="57"/>
    </row>
    <row r="40" spans="1:8" ht="42" customHeight="1" x14ac:dyDescent="0.2">
      <c r="A40" s="70" t="s">
        <v>60</v>
      </c>
      <c r="B40" s="69" t="s">
        <v>26</v>
      </c>
      <c r="C40" s="69" t="s">
        <v>32</v>
      </c>
      <c r="D40" s="69" t="s">
        <v>41</v>
      </c>
      <c r="E40" s="69" t="s">
        <v>45</v>
      </c>
      <c r="F40" s="68" t="s">
        <v>63</v>
      </c>
    </row>
    <row r="41" spans="1:8" ht="14.25" customHeight="1" x14ac:dyDescent="0.2">
      <c r="A41" s="8">
        <v>2019</v>
      </c>
      <c r="B41" s="108" t="s">
        <v>36</v>
      </c>
      <c r="C41" s="108" t="s">
        <v>36</v>
      </c>
      <c r="D41" s="108" t="s">
        <v>36</v>
      </c>
      <c r="E41" s="108" t="s">
        <v>36</v>
      </c>
      <c r="F41" s="112" t="s">
        <v>36</v>
      </c>
    </row>
    <row r="42" spans="1:8" ht="14.25" customHeight="1" x14ac:dyDescent="0.2">
      <c r="A42" s="8">
        <v>2020</v>
      </c>
      <c r="B42" s="108" t="s">
        <v>36</v>
      </c>
      <c r="C42" s="108" t="s">
        <v>36</v>
      </c>
      <c r="D42" s="108" t="s">
        <v>36</v>
      </c>
      <c r="E42" s="108" t="s">
        <v>36</v>
      </c>
      <c r="F42" s="111" t="s">
        <v>36</v>
      </c>
    </row>
    <row r="43" spans="1:8" ht="14.25" customHeight="1" x14ac:dyDescent="0.2">
      <c r="A43" s="8">
        <v>2021</v>
      </c>
      <c r="B43" s="108" t="s">
        <v>36</v>
      </c>
      <c r="C43" s="108" t="s">
        <v>36</v>
      </c>
      <c r="D43" s="108" t="s">
        <v>36</v>
      </c>
      <c r="E43" s="108" t="s">
        <v>36</v>
      </c>
      <c r="F43" s="111" t="s">
        <v>36</v>
      </c>
    </row>
    <row r="44" spans="1:8" ht="14.25" customHeight="1" x14ac:dyDescent="0.2">
      <c r="A44" s="8">
        <v>2022</v>
      </c>
      <c r="B44" s="108">
        <v>22.3</v>
      </c>
      <c r="C44" s="108">
        <v>14.2</v>
      </c>
      <c r="D44" s="108" t="s">
        <v>70</v>
      </c>
      <c r="E44" s="108" t="s">
        <v>70</v>
      </c>
      <c r="F44" s="111">
        <v>54.5</v>
      </c>
    </row>
    <row r="45" spans="1:8" ht="15" x14ac:dyDescent="0.25">
      <c r="A45" s="16">
        <v>2023</v>
      </c>
      <c r="B45" s="106">
        <v>28.8</v>
      </c>
      <c r="C45" s="106">
        <v>15.4</v>
      </c>
      <c r="D45" s="106">
        <v>13.1</v>
      </c>
      <c r="E45" s="106">
        <v>26.3</v>
      </c>
      <c r="F45" s="110">
        <v>83.6</v>
      </c>
    </row>
    <row r="46" spans="1:8" ht="27.95" customHeight="1" x14ac:dyDescent="0.2">
      <c r="A46" s="360" t="s">
        <v>251</v>
      </c>
      <c r="B46" s="360"/>
      <c r="C46" s="360"/>
      <c r="D46" s="360"/>
      <c r="E46" s="360"/>
      <c r="F46" s="360"/>
      <c r="G46" s="360"/>
      <c r="H46" s="360"/>
    </row>
    <row r="47" spans="1:8" ht="15" x14ac:dyDescent="0.25">
      <c r="A47" s="57" t="s">
        <v>73</v>
      </c>
      <c r="B47" s="339"/>
      <c r="C47" s="339"/>
      <c r="D47" s="339"/>
      <c r="E47" s="339"/>
      <c r="F47" s="339"/>
    </row>
    <row r="48" spans="1:8" ht="15" x14ac:dyDescent="0.25">
      <c r="A48" s="11"/>
      <c r="B48" s="104"/>
      <c r="C48" s="104"/>
      <c r="D48" s="104"/>
      <c r="E48" s="104"/>
      <c r="F48" s="104"/>
    </row>
    <row r="50" spans="1:6" ht="15" x14ac:dyDescent="0.25">
      <c r="A50" s="72" t="s">
        <v>107</v>
      </c>
    </row>
    <row r="51" spans="1:6" ht="15" x14ac:dyDescent="0.25">
      <c r="A51" s="15"/>
      <c r="B51" s="88"/>
      <c r="C51" s="88"/>
      <c r="D51" s="88"/>
      <c r="E51" s="88"/>
      <c r="F51" s="88"/>
    </row>
    <row r="52" spans="1:6" s="87" customFormat="1" ht="45" customHeight="1" x14ac:dyDescent="0.2">
      <c r="A52" s="70" t="s">
        <v>60</v>
      </c>
      <c r="B52" s="69" t="s">
        <v>26</v>
      </c>
      <c r="C52" s="69" t="s">
        <v>61</v>
      </c>
      <c r="D52" s="69" t="s">
        <v>41</v>
      </c>
      <c r="E52" s="69" t="s">
        <v>62</v>
      </c>
      <c r="F52" s="68" t="s">
        <v>63</v>
      </c>
    </row>
    <row r="53" spans="1:6" x14ac:dyDescent="0.2">
      <c r="A53" s="8">
        <v>2019</v>
      </c>
      <c r="B53" s="108">
        <v>14.7</v>
      </c>
      <c r="C53" s="108">
        <v>11.2</v>
      </c>
      <c r="D53" s="108">
        <v>4.7</v>
      </c>
      <c r="E53" s="108">
        <v>8.6</v>
      </c>
      <c r="F53" s="107">
        <v>39.200000000000003</v>
      </c>
    </row>
    <row r="54" spans="1:6" x14ac:dyDescent="0.2">
      <c r="A54" s="8">
        <v>2020</v>
      </c>
      <c r="B54" s="108">
        <v>15.2</v>
      </c>
      <c r="C54" s="108">
        <v>11.1</v>
      </c>
      <c r="D54" s="108">
        <v>3.9</v>
      </c>
      <c r="E54" s="108">
        <v>6.5</v>
      </c>
      <c r="F54" s="107">
        <v>36.6</v>
      </c>
    </row>
    <row r="55" spans="1:6" x14ac:dyDescent="0.2">
      <c r="A55" s="8">
        <v>2021</v>
      </c>
      <c r="B55" s="108">
        <v>10.7</v>
      </c>
      <c r="C55" s="108">
        <v>11.2</v>
      </c>
      <c r="D55" s="108">
        <v>2.2000000000000002</v>
      </c>
      <c r="E55" s="108">
        <v>6.3</v>
      </c>
      <c r="F55" s="107">
        <v>30.5</v>
      </c>
    </row>
    <row r="56" spans="1:6" x14ac:dyDescent="0.2">
      <c r="A56" s="8">
        <v>2022</v>
      </c>
      <c r="B56" s="108">
        <v>16.2</v>
      </c>
      <c r="C56" s="108">
        <v>10.8</v>
      </c>
      <c r="D56" s="108">
        <v>3.3</v>
      </c>
      <c r="E56" s="108">
        <v>10.5</v>
      </c>
      <c r="F56" s="107">
        <v>40.799999999999997</v>
      </c>
    </row>
    <row r="57" spans="1:6" ht="15" x14ac:dyDescent="0.25">
      <c r="A57" s="16">
        <v>2023</v>
      </c>
      <c r="B57" s="106">
        <v>18</v>
      </c>
      <c r="C57" s="106">
        <v>13</v>
      </c>
      <c r="D57" s="106">
        <v>4.4000000000000004</v>
      </c>
      <c r="E57" s="106">
        <v>18.8</v>
      </c>
      <c r="F57" s="105">
        <v>54.2</v>
      </c>
    </row>
    <row r="58" spans="1:6" ht="15" x14ac:dyDescent="0.25">
      <c r="A58" s="59" t="s">
        <v>65</v>
      </c>
      <c r="B58" s="104"/>
      <c r="C58" s="104"/>
      <c r="D58" s="104"/>
      <c r="E58" s="104"/>
      <c r="F58" s="104"/>
    </row>
    <row r="59" spans="1:6" ht="14.25" customHeight="1" x14ac:dyDescent="0.2">
      <c r="A59" s="57" t="s">
        <v>73</v>
      </c>
    </row>
    <row r="62" spans="1:6" ht="15" x14ac:dyDescent="0.25">
      <c r="A62" s="72" t="s">
        <v>108</v>
      </c>
    </row>
    <row r="63" spans="1:6" ht="15" x14ac:dyDescent="0.25">
      <c r="A63" s="15"/>
      <c r="B63" s="88"/>
      <c r="C63" s="88"/>
      <c r="D63" s="88"/>
      <c r="E63" s="88"/>
      <c r="F63" s="88"/>
    </row>
    <row r="64" spans="1:6" s="87" customFormat="1" ht="45" customHeight="1" x14ac:dyDescent="0.2">
      <c r="A64" s="70" t="s">
        <v>60</v>
      </c>
      <c r="B64" s="69" t="s">
        <v>26</v>
      </c>
      <c r="C64" s="69" t="s">
        <v>61</v>
      </c>
      <c r="D64" s="69" t="s">
        <v>41</v>
      </c>
      <c r="E64" s="69" t="s">
        <v>62</v>
      </c>
      <c r="F64" s="68" t="s">
        <v>63</v>
      </c>
    </row>
    <row r="65" spans="1:6" x14ac:dyDescent="0.2">
      <c r="A65" s="8">
        <v>2019</v>
      </c>
      <c r="B65" s="108">
        <v>11.9</v>
      </c>
      <c r="C65" s="108">
        <v>10.5</v>
      </c>
      <c r="D65" s="108">
        <v>7.3</v>
      </c>
      <c r="E65" s="108">
        <v>10</v>
      </c>
      <c r="F65" s="107">
        <v>39.700000000000003</v>
      </c>
    </row>
    <row r="66" spans="1:6" x14ac:dyDescent="0.2">
      <c r="A66" s="8">
        <v>2020</v>
      </c>
      <c r="B66" s="108">
        <v>16.8</v>
      </c>
      <c r="C66" s="108">
        <v>8.3000000000000007</v>
      </c>
      <c r="D66" s="108">
        <v>6.4</v>
      </c>
      <c r="E66" s="108">
        <v>9.4</v>
      </c>
      <c r="F66" s="107">
        <v>40.9</v>
      </c>
    </row>
    <row r="67" spans="1:6" x14ac:dyDescent="0.2">
      <c r="A67" s="8">
        <v>2021</v>
      </c>
      <c r="B67" s="108">
        <v>19.2</v>
      </c>
      <c r="C67" s="108">
        <v>16.100000000000001</v>
      </c>
      <c r="D67" s="108">
        <v>9.5</v>
      </c>
      <c r="E67" s="108">
        <v>16.600000000000001</v>
      </c>
      <c r="F67" s="107">
        <v>61.3</v>
      </c>
    </row>
    <row r="68" spans="1:6" x14ac:dyDescent="0.2">
      <c r="A68" s="8">
        <v>2022</v>
      </c>
      <c r="B68" s="108">
        <v>25.3</v>
      </c>
      <c r="C68" s="108">
        <v>10.6</v>
      </c>
      <c r="D68" s="108">
        <v>6.6</v>
      </c>
      <c r="E68" s="108">
        <v>24.8</v>
      </c>
      <c r="F68" s="107">
        <v>67.3</v>
      </c>
    </row>
    <row r="69" spans="1:6" ht="15" x14ac:dyDescent="0.25">
      <c r="A69" s="16">
        <v>2023</v>
      </c>
      <c r="B69" s="106">
        <v>35.200000000000003</v>
      </c>
      <c r="C69" s="106">
        <v>16.399999999999999</v>
      </c>
      <c r="D69" s="106">
        <v>14.5</v>
      </c>
      <c r="E69" s="106">
        <v>23.5</v>
      </c>
      <c r="F69" s="105">
        <v>89.6</v>
      </c>
    </row>
    <row r="70" spans="1:6" ht="15" x14ac:dyDescent="0.25">
      <c r="A70" s="59" t="s">
        <v>65</v>
      </c>
      <c r="B70" s="104"/>
      <c r="C70" s="104"/>
      <c r="D70" s="104"/>
      <c r="E70" s="104"/>
      <c r="F70" s="104"/>
    </row>
    <row r="71" spans="1:6" ht="14.25" customHeight="1" x14ac:dyDescent="0.2">
      <c r="A71" s="57" t="s">
        <v>73</v>
      </c>
    </row>
    <row r="72" spans="1:6" x14ac:dyDescent="0.2">
      <c r="B72" s="109"/>
      <c r="C72" s="109"/>
      <c r="D72" s="109"/>
      <c r="E72" s="109"/>
      <c r="F72" s="109"/>
    </row>
    <row r="74" spans="1:6" ht="15" x14ac:dyDescent="0.25">
      <c r="A74" s="72" t="s">
        <v>109</v>
      </c>
    </row>
    <row r="75" spans="1:6" ht="15" x14ac:dyDescent="0.25">
      <c r="A75" s="15"/>
      <c r="B75" s="88"/>
    </row>
    <row r="76" spans="1:6" ht="45" x14ac:dyDescent="0.2">
      <c r="A76" s="70" t="s">
        <v>60</v>
      </c>
      <c r="B76" s="69" t="s">
        <v>26</v>
      </c>
      <c r="C76" s="69" t="s">
        <v>61</v>
      </c>
      <c r="D76" s="69" t="s">
        <v>41</v>
      </c>
      <c r="E76" s="69" t="s">
        <v>62</v>
      </c>
      <c r="F76" s="68" t="s">
        <v>63</v>
      </c>
    </row>
    <row r="77" spans="1:6" x14ac:dyDescent="0.2">
      <c r="A77" s="8">
        <v>2019</v>
      </c>
      <c r="B77" s="108" t="s">
        <v>36</v>
      </c>
      <c r="C77" s="108" t="s">
        <v>36</v>
      </c>
      <c r="D77" s="108" t="s">
        <v>36</v>
      </c>
      <c r="E77" s="108" t="s">
        <v>36</v>
      </c>
      <c r="F77" s="107" t="s">
        <v>36</v>
      </c>
    </row>
    <row r="78" spans="1:6" x14ac:dyDescent="0.2">
      <c r="A78" s="8">
        <v>2020</v>
      </c>
      <c r="B78" s="108" t="s">
        <v>36</v>
      </c>
      <c r="C78" s="108" t="s">
        <v>36</v>
      </c>
      <c r="D78" s="108" t="s">
        <v>36</v>
      </c>
      <c r="E78" s="108" t="s">
        <v>36</v>
      </c>
      <c r="F78" s="107" t="s">
        <v>36</v>
      </c>
    </row>
    <row r="79" spans="1:6" x14ac:dyDescent="0.2">
      <c r="A79" s="8">
        <v>2021</v>
      </c>
      <c r="B79" s="108">
        <v>19.8</v>
      </c>
      <c r="C79" s="108">
        <v>17.2</v>
      </c>
      <c r="D79" s="108">
        <v>8.5</v>
      </c>
      <c r="E79" s="108">
        <v>16</v>
      </c>
      <c r="F79" s="107">
        <v>61.5</v>
      </c>
    </row>
    <row r="80" spans="1:6" x14ac:dyDescent="0.2">
      <c r="A80" s="8">
        <v>2022</v>
      </c>
      <c r="B80" s="108">
        <v>21.8</v>
      </c>
      <c r="C80" s="108">
        <v>17.399999999999999</v>
      </c>
      <c r="D80" s="108">
        <v>9.9</v>
      </c>
      <c r="E80" s="108">
        <v>24.6</v>
      </c>
      <c r="F80" s="107">
        <v>73.599999999999994</v>
      </c>
    </row>
    <row r="81" spans="1:6" ht="15" x14ac:dyDescent="0.25">
      <c r="A81" s="16">
        <v>2023</v>
      </c>
      <c r="B81" s="106">
        <v>28.5</v>
      </c>
      <c r="C81" s="106">
        <v>13.7</v>
      </c>
      <c r="D81" s="106">
        <v>20.3</v>
      </c>
      <c r="E81" s="106">
        <v>38.5</v>
      </c>
      <c r="F81" s="105">
        <v>101.1</v>
      </c>
    </row>
    <row r="82" spans="1:6" ht="15" x14ac:dyDescent="0.25">
      <c r="A82" s="60" t="s">
        <v>83</v>
      </c>
      <c r="B82" s="104"/>
      <c r="C82" s="104"/>
      <c r="D82" s="104"/>
      <c r="E82" s="104"/>
      <c r="F82" s="104"/>
    </row>
    <row r="83" spans="1:6" ht="15" x14ac:dyDescent="0.25">
      <c r="A83" s="59" t="s">
        <v>65</v>
      </c>
      <c r="B83" s="104"/>
      <c r="C83" s="104"/>
      <c r="D83" s="104"/>
      <c r="E83" s="104"/>
      <c r="F83" s="104"/>
    </row>
    <row r="84" spans="1:6" x14ac:dyDescent="0.2">
      <c r="A84" s="57" t="s">
        <v>73</v>
      </c>
    </row>
    <row r="87" spans="1:6" ht="15" x14ac:dyDescent="0.25">
      <c r="A87" s="72" t="s">
        <v>110</v>
      </c>
    </row>
    <row r="88" spans="1:6" ht="15" x14ac:dyDescent="0.25">
      <c r="A88" s="15"/>
      <c r="B88" s="88"/>
    </row>
    <row r="89" spans="1:6" ht="45" x14ac:dyDescent="0.2">
      <c r="A89" s="70" t="s">
        <v>60</v>
      </c>
      <c r="B89" s="69" t="s">
        <v>26</v>
      </c>
      <c r="C89" s="69" t="s">
        <v>61</v>
      </c>
      <c r="D89" s="69" t="s">
        <v>41</v>
      </c>
      <c r="E89" s="69" t="s">
        <v>62</v>
      </c>
      <c r="F89" s="68" t="s">
        <v>63</v>
      </c>
    </row>
    <row r="90" spans="1:6" x14ac:dyDescent="0.2">
      <c r="A90" s="8">
        <v>2019</v>
      </c>
      <c r="B90" s="108" t="s">
        <v>36</v>
      </c>
      <c r="C90" s="108" t="s">
        <v>36</v>
      </c>
      <c r="D90" s="108" t="s">
        <v>36</v>
      </c>
      <c r="E90" s="108" t="s">
        <v>36</v>
      </c>
      <c r="F90" s="107" t="s">
        <v>36</v>
      </c>
    </row>
    <row r="91" spans="1:6" x14ac:dyDescent="0.2">
      <c r="A91" s="8">
        <v>2020</v>
      </c>
      <c r="B91" s="108" t="s">
        <v>36</v>
      </c>
      <c r="C91" s="108" t="s">
        <v>36</v>
      </c>
      <c r="D91" s="108" t="s">
        <v>36</v>
      </c>
      <c r="E91" s="108" t="s">
        <v>36</v>
      </c>
      <c r="F91" s="107" t="s">
        <v>36</v>
      </c>
    </row>
    <row r="92" spans="1:6" x14ac:dyDescent="0.2">
      <c r="A92" s="8">
        <v>2021</v>
      </c>
      <c r="B92" s="108">
        <v>11.3</v>
      </c>
      <c r="C92" s="108">
        <v>10.199999999999999</v>
      </c>
      <c r="D92" s="108">
        <v>3.1</v>
      </c>
      <c r="E92" s="108">
        <v>6.6</v>
      </c>
      <c r="F92" s="107">
        <v>31.2</v>
      </c>
    </row>
    <row r="93" spans="1:6" x14ac:dyDescent="0.2">
      <c r="A93" s="8">
        <v>2022</v>
      </c>
      <c r="B93" s="108">
        <v>17.8</v>
      </c>
      <c r="C93" s="108">
        <v>10.1</v>
      </c>
      <c r="D93" s="108">
        <v>2.9</v>
      </c>
      <c r="E93" s="108">
        <v>10.4</v>
      </c>
      <c r="F93" s="107">
        <v>41.2</v>
      </c>
    </row>
    <row r="94" spans="1:6" ht="15" x14ac:dyDescent="0.25">
      <c r="A94" s="16">
        <v>2023</v>
      </c>
      <c r="B94" s="106">
        <v>21.1</v>
      </c>
      <c r="C94" s="106">
        <v>13.9</v>
      </c>
      <c r="D94" s="106">
        <v>4.2</v>
      </c>
      <c r="E94" s="106">
        <v>15.8</v>
      </c>
      <c r="F94" s="105">
        <v>55.2</v>
      </c>
    </row>
    <row r="95" spans="1:6" ht="15" x14ac:dyDescent="0.25">
      <c r="A95" s="60" t="s">
        <v>83</v>
      </c>
      <c r="B95" s="104"/>
      <c r="C95" s="104"/>
      <c r="D95" s="104"/>
      <c r="E95" s="104"/>
      <c r="F95" s="104"/>
    </row>
    <row r="96" spans="1:6" ht="15" x14ac:dyDescent="0.25">
      <c r="A96" s="59" t="s">
        <v>65</v>
      </c>
      <c r="B96" s="104"/>
      <c r="C96" s="104"/>
      <c r="D96" s="104"/>
      <c r="E96" s="104"/>
      <c r="F96" s="104"/>
    </row>
    <row r="97" spans="1:6" x14ac:dyDescent="0.2">
      <c r="A97" s="57" t="s">
        <v>73</v>
      </c>
    </row>
    <row r="100" spans="1:6" ht="15" x14ac:dyDescent="0.25">
      <c r="A100" s="72" t="s">
        <v>111</v>
      </c>
    </row>
    <row r="101" spans="1:6" ht="15" x14ac:dyDescent="0.25">
      <c r="A101" s="15"/>
      <c r="B101" s="88"/>
    </row>
    <row r="102" spans="1:6" ht="45" x14ac:dyDescent="0.2">
      <c r="A102" s="70" t="s">
        <v>60</v>
      </c>
      <c r="B102" s="69" t="s">
        <v>26</v>
      </c>
      <c r="C102" s="69" t="s">
        <v>61</v>
      </c>
      <c r="D102" s="69" t="s">
        <v>41</v>
      </c>
      <c r="E102" s="69" t="s">
        <v>62</v>
      </c>
      <c r="F102" s="68" t="s">
        <v>63</v>
      </c>
    </row>
    <row r="103" spans="1:6" x14ac:dyDescent="0.2">
      <c r="A103" s="8">
        <v>2019</v>
      </c>
      <c r="B103" s="108" t="s">
        <v>36</v>
      </c>
      <c r="C103" s="108" t="s">
        <v>36</v>
      </c>
      <c r="D103" s="108" t="s">
        <v>36</v>
      </c>
      <c r="E103" s="108" t="s">
        <v>36</v>
      </c>
      <c r="F103" s="107">
        <v>44.6</v>
      </c>
    </row>
    <row r="104" spans="1:6" x14ac:dyDescent="0.2">
      <c r="A104" s="8">
        <v>2020</v>
      </c>
      <c r="B104" s="108" t="s">
        <v>36</v>
      </c>
      <c r="C104" s="108" t="s">
        <v>36</v>
      </c>
      <c r="D104" s="108" t="s">
        <v>36</v>
      </c>
      <c r="E104" s="108" t="s">
        <v>36</v>
      </c>
      <c r="F104" s="107">
        <v>40.4</v>
      </c>
    </row>
    <row r="105" spans="1:6" x14ac:dyDescent="0.2">
      <c r="A105" s="8">
        <v>2021</v>
      </c>
      <c r="B105" s="108">
        <v>14.3</v>
      </c>
      <c r="C105" s="108">
        <v>13.1</v>
      </c>
      <c r="D105" s="108">
        <v>4.8</v>
      </c>
      <c r="E105" s="108">
        <v>9.6</v>
      </c>
      <c r="F105" s="107">
        <v>41.8</v>
      </c>
    </row>
    <row r="106" spans="1:6" x14ac:dyDescent="0.2">
      <c r="A106" s="8">
        <v>2022</v>
      </c>
      <c r="B106" s="108">
        <v>21.6</v>
      </c>
      <c r="C106" s="108">
        <v>12.3</v>
      </c>
      <c r="D106" s="108">
        <v>4.5</v>
      </c>
      <c r="E106" s="108">
        <v>13.3</v>
      </c>
      <c r="F106" s="107">
        <v>51.7</v>
      </c>
    </row>
    <row r="107" spans="1:6" ht="15" x14ac:dyDescent="0.25">
      <c r="A107" s="16">
        <v>2023</v>
      </c>
      <c r="B107" s="106">
        <v>25.8</v>
      </c>
      <c r="C107" s="106">
        <v>15.5</v>
      </c>
      <c r="D107" s="106">
        <v>8.8000000000000007</v>
      </c>
      <c r="E107" s="106">
        <v>22.3</v>
      </c>
      <c r="F107" s="105">
        <v>72.400000000000006</v>
      </c>
    </row>
    <row r="108" spans="1:6" ht="15" x14ac:dyDescent="0.25">
      <c r="A108" s="60" t="s">
        <v>83</v>
      </c>
      <c r="B108" s="104"/>
      <c r="C108" s="104"/>
      <c r="D108" s="104"/>
      <c r="E108" s="104"/>
      <c r="F108" s="104"/>
    </row>
    <row r="109" spans="1:6" ht="15" x14ac:dyDescent="0.25">
      <c r="A109" s="59" t="s">
        <v>65</v>
      </c>
      <c r="B109" s="104"/>
      <c r="C109" s="104"/>
      <c r="D109" s="104"/>
      <c r="E109" s="104"/>
      <c r="F109" s="104"/>
    </row>
    <row r="110" spans="1:6" x14ac:dyDescent="0.2">
      <c r="A110" s="57" t="s">
        <v>73</v>
      </c>
    </row>
    <row r="111" spans="1:6" x14ac:dyDescent="0.2">
      <c r="A111" s="57"/>
    </row>
    <row r="112" spans="1:6" x14ac:dyDescent="0.2">
      <c r="A112" s="57"/>
    </row>
    <row r="113" spans="1:6" ht="15" x14ac:dyDescent="0.25">
      <c r="A113" s="72" t="s">
        <v>112</v>
      </c>
    </row>
    <row r="114" spans="1:6" ht="15" x14ac:dyDescent="0.25">
      <c r="A114" s="15"/>
      <c r="B114" s="88"/>
    </row>
    <row r="115" spans="1:6" ht="45" x14ac:dyDescent="0.2">
      <c r="A115" s="70" t="s">
        <v>60</v>
      </c>
      <c r="B115" s="69" t="s">
        <v>26</v>
      </c>
      <c r="C115" s="69" t="s">
        <v>61</v>
      </c>
      <c r="D115" s="69" t="s">
        <v>41</v>
      </c>
      <c r="E115" s="69" t="s">
        <v>62</v>
      </c>
      <c r="F115" s="68" t="s">
        <v>63</v>
      </c>
    </row>
    <row r="116" spans="1:6" x14ac:dyDescent="0.2">
      <c r="A116" s="8">
        <v>2019</v>
      </c>
      <c r="B116" s="108" t="s">
        <v>36</v>
      </c>
      <c r="C116" s="108" t="s">
        <v>36</v>
      </c>
      <c r="D116" s="108" t="s">
        <v>36</v>
      </c>
      <c r="E116" s="108" t="s">
        <v>36</v>
      </c>
      <c r="F116" s="107">
        <v>20.5</v>
      </c>
    </row>
    <row r="117" spans="1:6" x14ac:dyDescent="0.2">
      <c r="A117" s="8">
        <v>2020</v>
      </c>
      <c r="B117" s="108" t="s">
        <v>36</v>
      </c>
      <c r="C117" s="108" t="s">
        <v>36</v>
      </c>
      <c r="D117" s="108" t="s">
        <v>36</v>
      </c>
      <c r="E117" s="108" t="s">
        <v>36</v>
      </c>
      <c r="F117" s="107">
        <v>22.8</v>
      </c>
    </row>
    <row r="118" spans="1:6" x14ac:dyDescent="0.2">
      <c r="A118" s="8">
        <v>2021</v>
      </c>
      <c r="B118" s="108">
        <v>8.4</v>
      </c>
      <c r="C118" s="108">
        <v>6.8</v>
      </c>
      <c r="D118" s="108">
        <v>2</v>
      </c>
      <c r="E118" s="108">
        <v>4.4000000000000004</v>
      </c>
      <c r="F118" s="107">
        <v>21.6</v>
      </c>
    </row>
    <row r="119" spans="1:6" x14ac:dyDescent="0.2">
      <c r="A119" s="8">
        <v>2022</v>
      </c>
      <c r="B119" s="108">
        <v>8.1999999999999993</v>
      </c>
      <c r="C119" s="108">
        <v>8.9</v>
      </c>
      <c r="D119" s="108">
        <v>3.4</v>
      </c>
      <c r="E119" s="108">
        <v>12.7</v>
      </c>
      <c r="F119" s="107">
        <v>33.200000000000003</v>
      </c>
    </row>
    <row r="120" spans="1:6" ht="15" x14ac:dyDescent="0.25">
      <c r="A120" s="16">
        <v>2023</v>
      </c>
      <c r="B120" s="106">
        <v>11.4</v>
      </c>
      <c r="C120" s="106">
        <v>8.1</v>
      </c>
      <c r="D120" s="106">
        <v>2.9</v>
      </c>
      <c r="E120" s="106">
        <v>13.8</v>
      </c>
      <c r="F120" s="105">
        <v>36.200000000000003</v>
      </c>
    </row>
    <row r="121" spans="1:6" ht="15" x14ac:dyDescent="0.25">
      <c r="A121" s="60" t="s">
        <v>83</v>
      </c>
      <c r="B121" s="104"/>
      <c r="C121" s="104"/>
      <c r="D121" s="104"/>
      <c r="E121" s="104"/>
      <c r="F121" s="104"/>
    </row>
    <row r="122" spans="1:6" ht="15" x14ac:dyDescent="0.25">
      <c r="A122" s="59" t="s">
        <v>65</v>
      </c>
      <c r="B122" s="104"/>
      <c r="C122" s="104"/>
      <c r="D122" s="104"/>
      <c r="E122" s="104"/>
      <c r="F122" s="104"/>
    </row>
    <row r="123" spans="1:6" x14ac:dyDescent="0.2">
      <c r="A123" s="57" t="s">
        <v>73</v>
      </c>
    </row>
    <row r="124" spans="1:6" x14ac:dyDescent="0.2">
      <c r="A124" s="57"/>
    </row>
    <row r="125" spans="1:6" x14ac:dyDescent="0.2">
      <c r="A125" s="57"/>
    </row>
    <row r="126" spans="1:6" ht="15" x14ac:dyDescent="0.25">
      <c r="A126" s="72" t="s">
        <v>113</v>
      </c>
    </row>
    <row r="127" spans="1:6" x14ac:dyDescent="0.2">
      <c r="A127" s="57"/>
      <c r="B127" s="88"/>
      <c r="C127" s="88"/>
      <c r="D127" s="88"/>
      <c r="E127" s="88"/>
      <c r="F127" s="88"/>
    </row>
    <row r="128" spans="1:6" s="87" customFormat="1" ht="45" customHeight="1" x14ac:dyDescent="0.2">
      <c r="A128" s="70" t="s">
        <v>60</v>
      </c>
      <c r="B128" s="69" t="s">
        <v>26</v>
      </c>
      <c r="C128" s="69" t="s">
        <v>61</v>
      </c>
      <c r="D128" s="69" t="s">
        <v>41</v>
      </c>
      <c r="E128" s="69" t="s">
        <v>62</v>
      </c>
      <c r="F128" s="68" t="s">
        <v>63</v>
      </c>
    </row>
    <row r="129" spans="1:6" x14ac:dyDescent="0.2">
      <c r="A129" s="8">
        <v>2019</v>
      </c>
      <c r="B129" s="108">
        <v>13.5</v>
      </c>
      <c r="C129" s="108">
        <v>7.3</v>
      </c>
      <c r="D129" s="108">
        <v>5.9</v>
      </c>
      <c r="E129" s="108">
        <v>7.7</v>
      </c>
      <c r="F129" s="107">
        <v>34.299999999999997</v>
      </c>
    </row>
    <row r="130" spans="1:6" x14ac:dyDescent="0.2">
      <c r="A130" s="8">
        <v>2020</v>
      </c>
      <c r="B130" s="108">
        <v>14.5</v>
      </c>
      <c r="C130" s="108">
        <v>7.4</v>
      </c>
      <c r="D130" s="108">
        <v>4.5999999999999996</v>
      </c>
      <c r="E130" s="108">
        <v>7</v>
      </c>
      <c r="F130" s="107">
        <v>33.5</v>
      </c>
    </row>
    <row r="131" spans="1:6" x14ac:dyDescent="0.2">
      <c r="A131" s="8">
        <v>2021</v>
      </c>
      <c r="B131" s="108">
        <v>11.5</v>
      </c>
      <c r="C131" s="108">
        <v>8.8000000000000007</v>
      </c>
      <c r="D131" s="108">
        <v>4.2</v>
      </c>
      <c r="E131" s="108">
        <v>8.1</v>
      </c>
      <c r="F131" s="107">
        <v>32.6</v>
      </c>
    </row>
    <row r="132" spans="1:6" x14ac:dyDescent="0.2">
      <c r="A132" s="8">
        <v>2022</v>
      </c>
      <c r="B132" s="108">
        <v>17.5</v>
      </c>
      <c r="C132" s="108">
        <v>8.9</v>
      </c>
      <c r="D132" s="108">
        <v>3.8</v>
      </c>
      <c r="E132" s="108">
        <v>12.1</v>
      </c>
      <c r="F132" s="107">
        <v>42.4</v>
      </c>
    </row>
    <row r="133" spans="1:6" ht="15" x14ac:dyDescent="0.25">
      <c r="A133" s="16">
        <v>2023</v>
      </c>
      <c r="B133" s="106">
        <v>21.5</v>
      </c>
      <c r="C133" s="106">
        <v>10.8</v>
      </c>
      <c r="D133" s="106">
        <v>7.5</v>
      </c>
      <c r="E133" s="106">
        <v>19.100000000000001</v>
      </c>
      <c r="F133" s="105">
        <v>58.8</v>
      </c>
    </row>
    <row r="134" spans="1:6" ht="15" x14ac:dyDescent="0.25">
      <c r="A134" s="59" t="s">
        <v>65</v>
      </c>
      <c r="B134" s="104"/>
      <c r="C134" s="104"/>
      <c r="D134" s="104"/>
      <c r="E134" s="104"/>
      <c r="F134" s="104"/>
    </row>
    <row r="135" spans="1:6" ht="14.25" customHeight="1" x14ac:dyDescent="0.2">
      <c r="A135" s="57" t="s">
        <v>73</v>
      </c>
    </row>
    <row r="138" spans="1:6" ht="15" x14ac:dyDescent="0.25">
      <c r="A138" s="72" t="s">
        <v>114</v>
      </c>
    </row>
    <row r="139" spans="1:6" ht="15" x14ac:dyDescent="0.25">
      <c r="A139" s="15"/>
      <c r="B139" s="88"/>
      <c r="C139" s="88"/>
      <c r="D139" s="88"/>
      <c r="E139" s="88"/>
      <c r="F139" s="88"/>
    </row>
    <row r="140" spans="1:6" s="87" customFormat="1" ht="45" customHeight="1" x14ac:dyDescent="0.2">
      <c r="A140" s="70" t="s">
        <v>60</v>
      </c>
      <c r="B140" s="69" t="s">
        <v>26</v>
      </c>
      <c r="C140" s="69" t="s">
        <v>61</v>
      </c>
      <c r="D140" s="69" t="s">
        <v>41</v>
      </c>
      <c r="E140" s="69" t="s">
        <v>62</v>
      </c>
      <c r="F140" s="68" t="s">
        <v>63</v>
      </c>
    </row>
    <row r="141" spans="1:6" x14ac:dyDescent="0.2">
      <c r="A141" s="8">
        <v>2019</v>
      </c>
      <c r="B141" s="108">
        <v>25.1</v>
      </c>
      <c r="C141" s="108">
        <v>32.5</v>
      </c>
      <c r="D141" s="108">
        <v>6.5</v>
      </c>
      <c r="E141" s="108">
        <v>19.5</v>
      </c>
      <c r="F141" s="107">
        <v>83.6</v>
      </c>
    </row>
    <row r="142" spans="1:6" x14ac:dyDescent="0.2">
      <c r="A142" s="8">
        <v>2020</v>
      </c>
      <c r="B142" s="108">
        <v>18.100000000000001</v>
      </c>
      <c r="C142" s="108">
        <v>31.6</v>
      </c>
      <c r="D142" s="108">
        <v>5.9</v>
      </c>
      <c r="E142" s="108">
        <v>12.2</v>
      </c>
      <c r="F142" s="107">
        <v>67.7</v>
      </c>
    </row>
    <row r="143" spans="1:6" x14ac:dyDescent="0.2">
      <c r="A143" s="8">
        <v>2021</v>
      </c>
      <c r="B143" s="108">
        <v>24.4</v>
      </c>
      <c r="C143" s="108">
        <v>33.5</v>
      </c>
      <c r="D143" s="108">
        <v>4.8</v>
      </c>
      <c r="E143" s="108">
        <v>13.9</v>
      </c>
      <c r="F143" s="107">
        <v>76.599999999999994</v>
      </c>
    </row>
    <row r="144" spans="1:6" x14ac:dyDescent="0.2">
      <c r="A144" s="8">
        <v>2022</v>
      </c>
      <c r="B144" s="108">
        <v>26.3</v>
      </c>
      <c r="C144" s="108">
        <v>31.5</v>
      </c>
      <c r="D144" s="108">
        <v>7.9</v>
      </c>
      <c r="E144" s="108">
        <v>21.5</v>
      </c>
      <c r="F144" s="107">
        <v>87.2</v>
      </c>
    </row>
    <row r="145" spans="1:11" ht="15" x14ac:dyDescent="0.25">
      <c r="A145" s="16">
        <v>2023</v>
      </c>
      <c r="B145" s="106">
        <v>31.6</v>
      </c>
      <c r="C145" s="106">
        <v>36.5</v>
      </c>
      <c r="D145" s="106">
        <v>8.5</v>
      </c>
      <c r="E145" s="106">
        <v>31.6</v>
      </c>
      <c r="F145" s="105">
        <v>108.3</v>
      </c>
    </row>
    <row r="146" spans="1:11" ht="15" x14ac:dyDescent="0.25">
      <c r="A146" s="59" t="s">
        <v>65</v>
      </c>
      <c r="B146" s="104"/>
      <c r="C146" s="104"/>
      <c r="D146" s="104"/>
      <c r="E146" s="104"/>
      <c r="F146" s="104"/>
    </row>
    <row r="147" spans="1:11" ht="14.25" customHeight="1" x14ac:dyDescent="0.2">
      <c r="A147" s="57" t="s">
        <v>73</v>
      </c>
    </row>
    <row r="150" spans="1:11" ht="15" x14ac:dyDescent="0.25">
      <c r="A150" s="400" t="s">
        <v>115</v>
      </c>
      <c r="B150" s="407"/>
      <c r="C150" s="407"/>
      <c r="D150" s="407"/>
      <c r="E150" s="407"/>
      <c r="F150" s="407"/>
      <c r="G150" s="398"/>
      <c r="H150" s="398"/>
      <c r="I150" s="398"/>
      <c r="J150" s="398"/>
      <c r="K150" s="398"/>
    </row>
    <row r="151" spans="1:11" ht="15" x14ac:dyDescent="0.25">
      <c r="A151" s="401"/>
      <c r="B151" s="408"/>
      <c r="C151" s="408"/>
      <c r="D151" s="408"/>
      <c r="E151" s="408"/>
      <c r="F151" s="408"/>
      <c r="G151" s="398"/>
      <c r="H151" s="398"/>
      <c r="I151" s="398"/>
      <c r="J151" s="398"/>
      <c r="K151" s="398"/>
    </row>
    <row r="152" spans="1:11" s="87" customFormat="1" ht="45" customHeight="1" x14ac:dyDescent="0.2">
      <c r="A152" s="403" t="s">
        <v>60</v>
      </c>
      <c r="B152" s="404" t="s">
        <v>26</v>
      </c>
      <c r="C152" s="404" t="s">
        <v>61</v>
      </c>
      <c r="D152" s="404" t="s">
        <v>41</v>
      </c>
      <c r="E152" s="404" t="s">
        <v>62</v>
      </c>
      <c r="F152" s="409" t="s">
        <v>63</v>
      </c>
      <c r="G152" s="410"/>
      <c r="H152" s="410"/>
      <c r="I152" s="410"/>
      <c r="J152" s="410"/>
      <c r="K152" s="410"/>
    </row>
    <row r="153" spans="1:11" x14ac:dyDescent="0.2">
      <c r="A153" s="390">
        <v>2019</v>
      </c>
      <c r="B153" s="411">
        <v>14.1</v>
      </c>
      <c r="C153" s="411">
        <v>8.9</v>
      </c>
      <c r="D153" s="411">
        <v>6.3</v>
      </c>
      <c r="E153" s="411">
        <v>8.9</v>
      </c>
      <c r="F153" s="412">
        <v>38.200000000000003</v>
      </c>
      <c r="G153" s="398"/>
      <c r="H153" s="398"/>
      <c r="I153" s="398"/>
      <c r="J153" s="398"/>
      <c r="K153" s="398"/>
    </row>
    <row r="154" spans="1:11" x14ac:dyDescent="0.2">
      <c r="A154" s="390">
        <v>2020</v>
      </c>
      <c r="B154" s="411">
        <v>14.5</v>
      </c>
      <c r="C154" s="411">
        <v>8.1999999999999993</v>
      </c>
      <c r="D154" s="411">
        <v>5</v>
      </c>
      <c r="E154" s="411">
        <v>7.9</v>
      </c>
      <c r="F154" s="412">
        <v>35.6</v>
      </c>
      <c r="G154" s="398"/>
      <c r="H154" s="398"/>
      <c r="I154" s="398"/>
      <c r="J154" s="398"/>
      <c r="K154" s="398"/>
    </row>
    <row r="155" spans="1:11" x14ac:dyDescent="0.2">
      <c r="A155" s="390">
        <v>2021</v>
      </c>
      <c r="B155" s="411">
        <v>13</v>
      </c>
      <c r="C155" s="411">
        <v>10.6</v>
      </c>
      <c r="D155" s="411">
        <v>4.5</v>
      </c>
      <c r="E155" s="411">
        <v>9</v>
      </c>
      <c r="F155" s="412">
        <v>37.1</v>
      </c>
      <c r="G155" s="398"/>
      <c r="H155" s="398"/>
      <c r="I155" s="398"/>
      <c r="J155" s="398"/>
      <c r="K155" s="398"/>
    </row>
    <row r="156" spans="1:11" x14ac:dyDescent="0.2">
      <c r="A156" s="390">
        <v>2022</v>
      </c>
      <c r="B156" s="411">
        <v>18.899999999999999</v>
      </c>
      <c r="C156" s="411">
        <v>10.4</v>
      </c>
      <c r="D156" s="411" t="s">
        <v>70</v>
      </c>
      <c r="E156" s="411" t="s">
        <v>70</v>
      </c>
      <c r="F156" s="412">
        <v>47.8</v>
      </c>
      <c r="G156" s="398"/>
      <c r="H156" s="398"/>
      <c r="I156" s="398"/>
      <c r="J156" s="398"/>
      <c r="K156" s="398"/>
    </row>
    <row r="157" spans="1:11" ht="15" x14ac:dyDescent="0.25">
      <c r="A157" s="391">
        <v>2023</v>
      </c>
      <c r="B157" s="340">
        <v>23.4</v>
      </c>
      <c r="C157" s="340">
        <v>11.8</v>
      </c>
      <c r="D157" s="340">
        <v>8.1</v>
      </c>
      <c r="E157" s="340">
        <v>21.3</v>
      </c>
      <c r="F157" s="413">
        <v>64.599999999999994</v>
      </c>
      <c r="G157" s="398"/>
      <c r="H157" s="398"/>
      <c r="I157" s="398"/>
      <c r="J157" s="398"/>
      <c r="K157" s="398"/>
    </row>
    <row r="158" spans="1:11" ht="15" x14ac:dyDescent="0.25">
      <c r="A158" s="395" t="s">
        <v>65</v>
      </c>
      <c r="B158" s="414"/>
      <c r="C158" s="414"/>
      <c r="D158" s="414"/>
      <c r="E158" s="414"/>
      <c r="F158" s="414"/>
      <c r="G158" s="398"/>
      <c r="H158" s="398"/>
      <c r="I158" s="398"/>
      <c r="J158" s="398"/>
      <c r="K158" s="398"/>
    </row>
    <row r="159" spans="1:11" ht="15" x14ac:dyDescent="0.25">
      <c r="A159" s="395" t="s">
        <v>268</v>
      </c>
      <c r="B159" s="414"/>
      <c r="C159" s="414"/>
      <c r="D159" s="414"/>
      <c r="E159" s="414"/>
      <c r="F159" s="414"/>
      <c r="G159" s="398"/>
      <c r="H159" s="398"/>
      <c r="I159" s="398"/>
      <c r="J159" s="398"/>
      <c r="K159" s="398"/>
    </row>
    <row r="160" spans="1:11" ht="14.25" customHeight="1" x14ac:dyDescent="0.2">
      <c r="A160" s="397" t="s">
        <v>73</v>
      </c>
      <c r="B160" s="407"/>
      <c r="C160" s="407"/>
      <c r="D160" s="407"/>
      <c r="E160" s="407"/>
      <c r="F160" s="407"/>
      <c r="G160" s="398"/>
      <c r="H160" s="398"/>
      <c r="I160" s="398"/>
      <c r="J160" s="398"/>
      <c r="K160" s="398"/>
    </row>
    <row r="161" spans="1:11" x14ac:dyDescent="0.2">
      <c r="A161" s="398"/>
      <c r="B161" s="407"/>
      <c r="C161" s="407"/>
      <c r="D161" s="407"/>
      <c r="E161" s="407"/>
      <c r="F161" s="407"/>
      <c r="G161" s="398"/>
      <c r="H161" s="398"/>
      <c r="I161" s="398"/>
      <c r="J161" s="398"/>
      <c r="K161" s="398"/>
    </row>
    <row r="162" spans="1:11" x14ac:dyDescent="0.2">
      <c r="A162" s="398"/>
      <c r="B162" s="407"/>
      <c r="C162" s="407"/>
      <c r="D162" s="407"/>
      <c r="E162" s="407"/>
      <c r="F162" s="407"/>
      <c r="G162" s="398"/>
      <c r="H162" s="398"/>
      <c r="I162" s="398"/>
      <c r="J162" s="398"/>
      <c r="K162" s="398"/>
    </row>
    <row r="163" spans="1:11" ht="15" x14ac:dyDescent="0.25">
      <c r="A163" s="400" t="s">
        <v>116</v>
      </c>
      <c r="B163" s="407"/>
      <c r="C163" s="407"/>
      <c r="D163" s="407"/>
      <c r="E163" s="407"/>
      <c r="F163" s="407"/>
      <c r="G163" s="398"/>
      <c r="H163" s="398"/>
      <c r="I163" s="398"/>
      <c r="J163" s="398"/>
      <c r="K163" s="398"/>
    </row>
    <row r="164" spans="1:11" ht="15" x14ac:dyDescent="0.25">
      <c r="A164" s="401"/>
      <c r="B164" s="408"/>
      <c r="C164" s="408"/>
      <c r="D164" s="408"/>
      <c r="E164" s="408"/>
      <c r="F164" s="408"/>
      <c r="G164" s="398"/>
      <c r="H164" s="398"/>
      <c r="I164" s="398"/>
      <c r="J164" s="398"/>
      <c r="K164" s="398"/>
    </row>
    <row r="165" spans="1:11" s="87" customFormat="1" ht="45" customHeight="1" x14ac:dyDescent="0.2">
      <c r="A165" s="403" t="s">
        <v>60</v>
      </c>
      <c r="B165" s="404" t="s">
        <v>26</v>
      </c>
      <c r="C165" s="404" t="s">
        <v>61</v>
      </c>
      <c r="D165" s="404" t="s">
        <v>41</v>
      </c>
      <c r="E165" s="404" t="s">
        <v>62</v>
      </c>
      <c r="F165" s="409" t="s">
        <v>63</v>
      </c>
      <c r="G165" s="410"/>
      <c r="H165" s="410"/>
      <c r="I165" s="410"/>
      <c r="J165" s="410"/>
      <c r="K165" s="410"/>
    </row>
    <row r="166" spans="1:11" x14ac:dyDescent="0.2">
      <c r="A166" s="390">
        <v>2019</v>
      </c>
      <c r="B166" s="411">
        <v>20.2</v>
      </c>
      <c r="C166" s="411">
        <v>15.6</v>
      </c>
      <c r="D166" s="411">
        <v>2.5</v>
      </c>
      <c r="E166" s="411">
        <v>9.6</v>
      </c>
      <c r="F166" s="412">
        <v>47.9</v>
      </c>
      <c r="G166" s="398"/>
      <c r="H166" s="398"/>
      <c r="I166" s="398"/>
      <c r="J166" s="398"/>
      <c r="K166" s="398"/>
    </row>
    <row r="167" spans="1:11" x14ac:dyDescent="0.2">
      <c r="A167" s="390">
        <v>2020</v>
      </c>
      <c r="B167" s="411">
        <v>17.100000000000001</v>
      </c>
      <c r="C167" s="411">
        <v>25.4</v>
      </c>
      <c r="D167" s="411">
        <v>2.8</v>
      </c>
      <c r="E167" s="411">
        <v>3.7</v>
      </c>
      <c r="F167" s="412">
        <v>48.9</v>
      </c>
      <c r="G167" s="398"/>
      <c r="H167" s="398"/>
      <c r="I167" s="398"/>
      <c r="J167" s="398"/>
      <c r="K167" s="398"/>
    </row>
    <row r="168" spans="1:11" x14ac:dyDescent="0.2">
      <c r="A168" s="390">
        <v>2021</v>
      </c>
      <c r="B168" s="411">
        <v>12</v>
      </c>
      <c r="C168" s="411">
        <v>19.100000000000001</v>
      </c>
      <c r="D168" s="411">
        <v>2.2000000000000002</v>
      </c>
      <c r="E168" s="411">
        <v>5.8</v>
      </c>
      <c r="F168" s="412">
        <v>39</v>
      </c>
      <c r="G168" s="398"/>
      <c r="H168" s="398"/>
      <c r="I168" s="398"/>
      <c r="J168" s="398"/>
      <c r="K168" s="398"/>
    </row>
    <row r="169" spans="1:11" x14ac:dyDescent="0.2">
      <c r="A169" s="390">
        <v>2022</v>
      </c>
      <c r="B169" s="411">
        <v>15.4</v>
      </c>
      <c r="C169" s="411">
        <v>18.899999999999999</v>
      </c>
      <c r="D169" s="411" t="s">
        <v>70</v>
      </c>
      <c r="E169" s="411" t="s">
        <v>70</v>
      </c>
      <c r="F169" s="412">
        <v>43.1</v>
      </c>
      <c r="G169" s="398"/>
      <c r="H169" s="398"/>
      <c r="I169" s="398"/>
      <c r="J169" s="398"/>
      <c r="K169" s="398"/>
    </row>
    <row r="170" spans="1:11" ht="15" x14ac:dyDescent="0.25">
      <c r="A170" s="391">
        <v>2023</v>
      </c>
      <c r="B170" s="340">
        <v>18</v>
      </c>
      <c r="C170" s="340">
        <v>31</v>
      </c>
      <c r="D170" s="340">
        <v>2.8</v>
      </c>
      <c r="E170" s="340">
        <v>16.2</v>
      </c>
      <c r="F170" s="413">
        <v>68</v>
      </c>
      <c r="G170" s="398"/>
      <c r="H170" s="398"/>
      <c r="I170" s="398"/>
      <c r="J170" s="398"/>
      <c r="K170" s="398"/>
    </row>
    <row r="171" spans="1:11" ht="15" x14ac:dyDescent="0.25">
      <c r="A171" s="395" t="s">
        <v>65</v>
      </c>
      <c r="B171" s="414"/>
      <c r="C171" s="414"/>
      <c r="D171" s="414"/>
      <c r="E171" s="414"/>
      <c r="F171" s="414"/>
      <c r="G171" s="398"/>
      <c r="H171" s="398"/>
      <c r="I171" s="398"/>
      <c r="J171" s="398"/>
      <c r="K171" s="398"/>
    </row>
    <row r="172" spans="1:11" ht="15" x14ac:dyDescent="0.25">
      <c r="A172" s="395" t="s">
        <v>268</v>
      </c>
      <c r="B172" s="414"/>
      <c r="C172" s="414"/>
      <c r="D172" s="414"/>
      <c r="E172" s="414"/>
      <c r="F172" s="414"/>
      <c r="G172" s="398"/>
      <c r="H172" s="398"/>
      <c r="I172" s="398"/>
      <c r="J172" s="398"/>
      <c r="K172" s="398"/>
    </row>
    <row r="173" spans="1:11" ht="14.25" customHeight="1" x14ac:dyDescent="0.2">
      <c r="A173" s="397" t="s">
        <v>73</v>
      </c>
      <c r="B173" s="407"/>
      <c r="C173" s="407"/>
      <c r="D173" s="407"/>
      <c r="E173" s="407"/>
      <c r="F173" s="407"/>
      <c r="G173" s="398"/>
      <c r="H173" s="398"/>
      <c r="I173" s="398"/>
      <c r="J173" s="398"/>
      <c r="K173" s="398"/>
    </row>
  </sheetData>
  <mergeCells count="2">
    <mergeCell ref="A46:H46"/>
    <mergeCell ref="A34:H34"/>
  </mergeCells>
  <pageMargins left="0.7" right="0.7" top="0.75" bottom="0.75" header="0.3" footer="0.3"/>
  <pageSetup paperSize="9" scale="2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00538-CE32-4B7B-88F3-84249B537B13}">
  <sheetPr codeName="Sheet45"/>
  <dimension ref="A1:E11"/>
  <sheetViews>
    <sheetView workbookViewId="0"/>
  </sheetViews>
  <sheetFormatPr defaultColWidth="8.7109375" defaultRowHeight="14.25" x14ac:dyDescent="0.2"/>
  <cols>
    <col min="1" max="1" width="16" style="7" customWidth="1"/>
    <col min="2" max="2" width="28.28515625" style="7" customWidth="1"/>
    <col min="3" max="3" width="30" style="7" customWidth="1"/>
    <col min="4" max="4" width="29.5703125" style="7" customWidth="1"/>
    <col min="5" max="5" width="28.28515625" style="7" customWidth="1"/>
    <col min="6" max="16384" width="8.7109375" style="7"/>
  </cols>
  <sheetData>
    <row r="1" spans="1:5" ht="15" x14ac:dyDescent="0.25">
      <c r="A1" s="72" t="s">
        <v>117</v>
      </c>
    </row>
    <row r="3" spans="1:5" s="87" customFormat="1" ht="56.25" customHeight="1" x14ac:dyDescent="0.2">
      <c r="A3" s="125" t="s">
        <v>89</v>
      </c>
      <c r="B3" s="69" t="s">
        <v>118</v>
      </c>
      <c r="C3" s="69" t="s">
        <v>119</v>
      </c>
      <c r="D3" s="69" t="s">
        <v>120</v>
      </c>
      <c r="E3" s="341" t="s">
        <v>121</v>
      </c>
    </row>
    <row r="4" spans="1:5" x14ac:dyDescent="0.2">
      <c r="A4" s="124" t="s">
        <v>122</v>
      </c>
      <c r="B4" s="116">
        <v>22</v>
      </c>
      <c r="C4" s="116">
        <v>146</v>
      </c>
      <c r="D4" s="116">
        <v>428</v>
      </c>
      <c r="E4" s="123">
        <v>596</v>
      </c>
    </row>
    <row r="5" spans="1:5" x14ac:dyDescent="0.2">
      <c r="A5" s="124" t="s">
        <v>123</v>
      </c>
      <c r="B5" s="116">
        <v>105</v>
      </c>
      <c r="C5" s="116">
        <v>365</v>
      </c>
      <c r="D5" s="116">
        <v>976</v>
      </c>
      <c r="E5" s="123">
        <v>1446</v>
      </c>
    </row>
    <row r="6" spans="1:5" x14ac:dyDescent="0.2">
      <c r="A6" s="122" t="s">
        <v>124</v>
      </c>
      <c r="B6" s="121">
        <v>9</v>
      </c>
      <c r="C6" s="121">
        <v>127</v>
      </c>
      <c r="D6" s="121">
        <v>412</v>
      </c>
      <c r="E6" s="120">
        <v>548</v>
      </c>
    </row>
    <row r="7" spans="1:5" ht="15" x14ac:dyDescent="0.25">
      <c r="A7" s="119" t="s">
        <v>125</v>
      </c>
      <c r="B7" s="118">
        <v>136</v>
      </c>
      <c r="C7" s="118">
        <v>638</v>
      </c>
      <c r="D7" s="118">
        <v>1816</v>
      </c>
      <c r="E7" s="117">
        <v>2590</v>
      </c>
    </row>
    <row r="8" spans="1:5" x14ac:dyDescent="0.2">
      <c r="A8" s="115" t="s">
        <v>126</v>
      </c>
      <c r="B8" s="116"/>
      <c r="C8" s="116"/>
      <c r="D8" s="116"/>
      <c r="E8" s="116"/>
    </row>
    <row r="9" spans="1:5" x14ac:dyDescent="0.2">
      <c r="A9" s="115" t="s">
        <v>127</v>
      </c>
    </row>
    <row r="10" spans="1:5" x14ac:dyDescent="0.2">
      <c r="A10" s="115" t="s">
        <v>128</v>
      </c>
    </row>
    <row r="11" spans="1:5" x14ac:dyDescent="0.2">
      <c r="A11" s="19" t="s">
        <v>56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4717F-4B89-4486-91CB-6C44F2194CCD}">
  <sheetPr codeName="Sheet46">
    <pageSetUpPr fitToPage="1"/>
  </sheetPr>
  <dimension ref="A1:H37"/>
  <sheetViews>
    <sheetView zoomScaleNormal="100" zoomScaleSheetLayoutView="50" workbookViewId="0"/>
  </sheetViews>
  <sheetFormatPr defaultColWidth="9.28515625" defaultRowHeight="14.25" x14ac:dyDescent="0.2"/>
  <cols>
    <col min="1" max="1" width="37.7109375" style="7" customWidth="1"/>
    <col min="2" max="2" width="17.7109375" style="7" customWidth="1"/>
    <col min="3" max="4" width="15.7109375" style="7" customWidth="1"/>
    <col min="5" max="5" width="17.7109375" style="7" customWidth="1"/>
    <col min="6" max="6" width="19.7109375" style="7" customWidth="1"/>
    <col min="7" max="7" width="20.42578125" style="7" customWidth="1"/>
    <col min="8" max="8" width="20.28515625" style="7" customWidth="1"/>
    <col min="9" max="9" width="12" style="7" customWidth="1"/>
    <col min="10" max="16384" width="9.28515625" style="7"/>
  </cols>
  <sheetData>
    <row r="1" spans="1:8" ht="15" x14ac:dyDescent="0.25">
      <c r="A1" s="72" t="s">
        <v>129</v>
      </c>
    </row>
    <row r="3" spans="1:8" ht="71.25" x14ac:dyDescent="0.2">
      <c r="A3" s="146" t="s">
        <v>89</v>
      </c>
      <c r="B3" s="144" t="s">
        <v>130</v>
      </c>
      <c r="C3" s="144" t="s">
        <v>131</v>
      </c>
      <c r="D3" s="145" t="s">
        <v>132</v>
      </c>
      <c r="E3" s="144" t="s">
        <v>133</v>
      </c>
      <c r="F3" s="143" t="s">
        <v>134</v>
      </c>
      <c r="G3" s="142" t="s">
        <v>135</v>
      </c>
      <c r="H3" s="141" t="s">
        <v>136</v>
      </c>
    </row>
    <row r="4" spans="1:8" x14ac:dyDescent="0.2">
      <c r="A4" s="124" t="s">
        <v>122</v>
      </c>
      <c r="B4" s="116">
        <v>145</v>
      </c>
      <c r="C4" s="128" t="s">
        <v>137</v>
      </c>
      <c r="D4" s="140">
        <v>-267</v>
      </c>
      <c r="E4" s="116">
        <v>161</v>
      </c>
      <c r="F4" s="139">
        <v>428</v>
      </c>
      <c r="G4" s="128" t="s">
        <v>138</v>
      </c>
      <c r="H4" s="148">
        <v>0.11</v>
      </c>
    </row>
    <row r="5" spans="1:8" x14ac:dyDescent="0.2">
      <c r="A5" s="124" t="s">
        <v>123</v>
      </c>
      <c r="B5" s="116">
        <v>362</v>
      </c>
      <c r="C5" s="128" t="s">
        <v>139</v>
      </c>
      <c r="D5" s="129">
        <v>-628</v>
      </c>
      <c r="E5" s="116">
        <v>348</v>
      </c>
      <c r="F5" s="139">
        <v>976</v>
      </c>
      <c r="G5" s="128" t="s">
        <v>140</v>
      </c>
      <c r="H5" s="148">
        <v>-0.04</v>
      </c>
    </row>
    <row r="6" spans="1:8" x14ac:dyDescent="0.2">
      <c r="A6" s="122" t="s">
        <v>124</v>
      </c>
      <c r="B6" s="121">
        <v>84</v>
      </c>
      <c r="C6" s="135" t="s">
        <v>141</v>
      </c>
      <c r="D6" s="137">
        <v>-287</v>
      </c>
      <c r="E6" s="121">
        <v>125</v>
      </c>
      <c r="F6" s="136">
        <v>412</v>
      </c>
      <c r="G6" s="135" t="s">
        <v>142</v>
      </c>
      <c r="H6" s="147">
        <v>0.49</v>
      </c>
    </row>
    <row r="7" spans="1:8" ht="15" x14ac:dyDescent="0.25">
      <c r="A7" s="119" t="s">
        <v>125</v>
      </c>
      <c r="B7" s="118">
        <v>591</v>
      </c>
      <c r="C7" s="131" t="s">
        <v>143</v>
      </c>
      <c r="D7" s="133">
        <v>-1182</v>
      </c>
      <c r="E7" s="118">
        <v>634</v>
      </c>
      <c r="F7" s="132">
        <v>1816</v>
      </c>
      <c r="G7" s="131" t="s">
        <v>144</v>
      </c>
      <c r="H7" s="130">
        <v>7.0000000000000007E-2</v>
      </c>
    </row>
    <row r="8" spans="1:8" x14ac:dyDescent="0.2">
      <c r="A8" s="115" t="s">
        <v>126</v>
      </c>
      <c r="B8" s="116"/>
      <c r="C8" s="128"/>
      <c r="D8" s="129"/>
      <c r="E8" s="116"/>
      <c r="F8" s="116"/>
      <c r="G8" s="128"/>
      <c r="H8" s="127"/>
    </row>
    <row r="9" spans="1:8" ht="14.25" customHeight="1" x14ac:dyDescent="0.2">
      <c r="A9" s="361" t="s">
        <v>253</v>
      </c>
      <c r="B9" s="361"/>
      <c r="C9" s="361"/>
      <c r="D9" s="361"/>
      <c r="E9" s="361"/>
      <c r="F9" s="361"/>
      <c r="G9" s="361"/>
      <c r="H9" s="361"/>
    </row>
    <row r="10" spans="1:8" x14ac:dyDescent="0.2">
      <c r="A10" s="361"/>
      <c r="B10" s="361"/>
      <c r="C10" s="361"/>
      <c r="D10" s="361"/>
      <c r="E10" s="361"/>
      <c r="F10" s="361"/>
      <c r="G10" s="361"/>
      <c r="H10" s="361"/>
    </row>
    <row r="11" spans="1:8" x14ac:dyDescent="0.2">
      <c r="A11" s="361"/>
      <c r="B11" s="361"/>
      <c r="C11" s="361"/>
      <c r="D11" s="361"/>
      <c r="E11" s="361"/>
      <c r="F11" s="361"/>
      <c r="G11" s="361"/>
      <c r="H11" s="361"/>
    </row>
    <row r="12" spans="1:8" x14ac:dyDescent="0.2">
      <c r="A12" s="361"/>
      <c r="B12" s="361"/>
      <c r="C12" s="361"/>
      <c r="D12" s="361"/>
      <c r="E12" s="361"/>
      <c r="F12" s="361"/>
      <c r="G12" s="361"/>
      <c r="H12" s="361"/>
    </row>
    <row r="13" spans="1:8" x14ac:dyDescent="0.2">
      <c r="A13" s="361"/>
      <c r="B13" s="361"/>
      <c r="C13" s="361"/>
      <c r="D13" s="361"/>
      <c r="E13" s="361"/>
      <c r="F13" s="361"/>
      <c r="G13" s="361"/>
      <c r="H13" s="361"/>
    </row>
    <row r="14" spans="1:8" x14ac:dyDescent="0.2">
      <c r="A14" s="361"/>
      <c r="B14" s="361"/>
      <c r="C14" s="361"/>
      <c r="D14" s="361"/>
      <c r="E14" s="361"/>
      <c r="F14" s="361"/>
      <c r="G14" s="361"/>
      <c r="H14" s="361"/>
    </row>
    <row r="15" spans="1:8" x14ac:dyDescent="0.2">
      <c r="A15" s="115" t="s">
        <v>145</v>
      </c>
    </row>
    <row r="16" spans="1:8" x14ac:dyDescent="0.2">
      <c r="A16" s="115" t="s">
        <v>146</v>
      </c>
      <c r="B16" s="126"/>
      <c r="C16" s="126"/>
      <c r="D16" s="126"/>
      <c r="E16" s="126"/>
      <c r="F16" s="126"/>
      <c r="G16" s="126"/>
      <c r="H16" s="126"/>
    </row>
    <row r="17" spans="1:8" x14ac:dyDescent="0.2">
      <c r="A17" s="57" t="s">
        <v>56</v>
      </c>
    </row>
    <row r="20" spans="1:8" ht="15" x14ac:dyDescent="0.25">
      <c r="A20" s="72" t="s">
        <v>147</v>
      </c>
    </row>
    <row r="22" spans="1:8" ht="71.25" x14ac:dyDescent="0.2">
      <c r="A22" s="146" t="s">
        <v>89</v>
      </c>
      <c r="B22" s="144" t="s">
        <v>130</v>
      </c>
      <c r="C22" s="144" t="s">
        <v>131</v>
      </c>
      <c r="D22" s="145" t="s">
        <v>132</v>
      </c>
      <c r="E22" s="144" t="s">
        <v>133</v>
      </c>
      <c r="F22" s="143" t="s">
        <v>134</v>
      </c>
      <c r="G22" s="142" t="s">
        <v>135</v>
      </c>
      <c r="H22" s="141" t="s">
        <v>136</v>
      </c>
    </row>
    <row r="23" spans="1:8" x14ac:dyDescent="0.2">
      <c r="A23" s="124" t="s">
        <v>26</v>
      </c>
      <c r="B23" s="116">
        <v>166</v>
      </c>
      <c r="C23" s="128">
        <v>428</v>
      </c>
      <c r="D23" s="140">
        <v>-442</v>
      </c>
      <c r="E23" s="116">
        <v>152</v>
      </c>
      <c r="F23" s="139">
        <v>594</v>
      </c>
      <c r="G23" s="128" t="s">
        <v>140</v>
      </c>
      <c r="H23" s="138">
        <v>-0.08</v>
      </c>
    </row>
    <row r="24" spans="1:8" x14ac:dyDescent="0.2">
      <c r="A24" s="124" t="s">
        <v>32</v>
      </c>
      <c r="B24" s="116">
        <v>213</v>
      </c>
      <c r="C24" s="128">
        <v>262</v>
      </c>
      <c r="D24" s="129">
        <v>-289</v>
      </c>
      <c r="E24" s="116">
        <v>186</v>
      </c>
      <c r="F24" s="139">
        <v>475</v>
      </c>
      <c r="G24" s="128" t="s">
        <v>148</v>
      </c>
      <c r="H24" s="138">
        <v>-0.13</v>
      </c>
    </row>
    <row r="25" spans="1:8" x14ac:dyDescent="0.2">
      <c r="A25" s="124" t="s">
        <v>41</v>
      </c>
      <c r="B25" s="116">
        <v>58</v>
      </c>
      <c r="C25" s="128">
        <v>146</v>
      </c>
      <c r="D25" s="129">
        <v>-131</v>
      </c>
      <c r="E25" s="116">
        <v>73</v>
      </c>
      <c r="F25" s="139">
        <v>204</v>
      </c>
      <c r="G25" s="128" t="s">
        <v>149</v>
      </c>
      <c r="H25" s="138">
        <v>0.26</v>
      </c>
    </row>
    <row r="26" spans="1:8" x14ac:dyDescent="0.2">
      <c r="A26" s="122" t="s">
        <v>45</v>
      </c>
      <c r="B26" s="121">
        <v>154</v>
      </c>
      <c r="C26" s="135">
        <v>389</v>
      </c>
      <c r="D26" s="137">
        <v>-320</v>
      </c>
      <c r="E26" s="121">
        <v>223</v>
      </c>
      <c r="F26" s="136">
        <v>543</v>
      </c>
      <c r="G26" s="135" t="s">
        <v>150</v>
      </c>
      <c r="H26" s="134">
        <v>0.45</v>
      </c>
    </row>
    <row r="27" spans="1:8" ht="15" x14ac:dyDescent="0.25">
      <c r="A27" s="119" t="s">
        <v>125</v>
      </c>
      <c r="B27" s="118">
        <v>591</v>
      </c>
      <c r="C27" s="131">
        <v>1225</v>
      </c>
      <c r="D27" s="133">
        <v>-1182</v>
      </c>
      <c r="E27" s="118">
        <v>634</v>
      </c>
      <c r="F27" s="132">
        <v>1816</v>
      </c>
      <c r="G27" s="131" t="s">
        <v>144</v>
      </c>
      <c r="H27" s="130">
        <v>7.0000000000000007E-2</v>
      </c>
    </row>
    <row r="28" spans="1:8" x14ac:dyDescent="0.2">
      <c r="A28" s="115" t="s">
        <v>126</v>
      </c>
      <c r="B28" s="116"/>
      <c r="C28" s="128"/>
      <c r="D28" s="129"/>
      <c r="E28" s="116"/>
      <c r="F28" s="116"/>
      <c r="G28" s="128"/>
      <c r="H28" s="127"/>
    </row>
    <row r="29" spans="1:8" x14ac:dyDescent="0.2">
      <c r="A29" s="361" t="s">
        <v>254</v>
      </c>
      <c r="B29" s="361"/>
      <c r="C29" s="361"/>
      <c r="D29" s="361"/>
      <c r="E29" s="361"/>
      <c r="F29" s="361"/>
      <c r="G29" s="361"/>
      <c r="H29" s="361"/>
    </row>
    <row r="30" spans="1:8" x14ac:dyDescent="0.2">
      <c r="A30" s="361"/>
      <c r="B30" s="361"/>
      <c r="C30" s="361"/>
      <c r="D30" s="361"/>
      <c r="E30" s="361"/>
      <c r="F30" s="361"/>
      <c r="G30" s="361"/>
      <c r="H30" s="361"/>
    </row>
    <row r="31" spans="1:8" x14ac:dyDescent="0.2">
      <c r="A31" s="361"/>
      <c r="B31" s="361"/>
      <c r="C31" s="361"/>
      <c r="D31" s="361"/>
      <c r="E31" s="361"/>
      <c r="F31" s="361"/>
      <c r="G31" s="361"/>
      <c r="H31" s="361"/>
    </row>
    <row r="32" spans="1:8" x14ac:dyDescent="0.2">
      <c r="A32" s="361"/>
      <c r="B32" s="361"/>
      <c r="C32" s="361"/>
      <c r="D32" s="361"/>
      <c r="E32" s="361"/>
      <c r="F32" s="361"/>
      <c r="G32" s="361"/>
      <c r="H32" s="361"/>
    </row>
    <row r="33" spans="1:8" x14ac:dyDescent="0.2">
      <c r="A33" s="361"/>
      <c r="B33" s="361"/>
      <c r="C33" s="361"/>
      <c r="D33" s="361"/>
      <c r="E33" s="361"/>
      <c r="F33" s="361"/>
      <c r="G33" s="361"/>
      <c r="H33" s="361"/>
    </row>
    <row r="34" spans="1:8" x14ac:dyDescent="0.2">
      <c r="A34" s="361"/>
      <c r="B34" s="361"/>
      <c r="C34" s="361"/>
      <c r="D34" s="361"/>
      <c r="E34" s="361"/>
      <c r="F34" s="361"/>
      <c r="G34" s="361"/>
      <c r="H34" s="361"/>
    </row>
    <row r="35" spans="1:8" x14ac:dyDescent="0.2">
      <c r="A35" s="115" t="s">
        <v>145</v>
      </c>
    </row>
    <row r="36" spans="1:8" x14ac:dyDescent="0.2">
      <c r="A36" s="115" t="s">
        <v>146</v>
      </c>
      <c r="B36" s="126"/>
      <c r="C36" s="126"/>
      <c r="D36" s="126"/>
      <c r="E36" s="126"/>
      <c r="F36" s="126"/>
      <c r="G36" s="126"/>
      <c r="H36" s="126"/>
    </row>
    <row r="37" spans="1:8" x14ac:dyDescent="0.2">
      <c r="A37" s="57" t="s">
        <v>56</v>
      </c>
    </row>
  </sheetData>
  <mergeCells count="2">
    <mergeCell ref="A9:H14"/>
    <mergeCell ref="A29:H34"/>
  </mergeCells>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597F5-A45A-451D-B46C-E0C2F6E54EAD}">
  <sheetPr codeName="Sheet79">
    <pageSetUpPr fitToPage="1"/>
  </sheetPr>
  <dimension ref="A1:I45"/>
  <sheetViews>
    <sheetView zoomScaleNormal="100" zoomScaleSheetLayoutView="100" workbookViewId="0"/>
  </sheetViews>
  <sheetFormatPr defaultColWidth="9.28515625" defaultRowHeight="14.25" x14ac:dyDescent="0.2"/>
  <cols>
    <col min="1" max="1" width="37" style="7" customWidth="1"/>
    <col min="2" max="2" width="11.28515625" style="7" customWidth="1"/>
    <col min="3" max="3" width="15.5703125" style="7" customWidth="1"/>
    <col min="4" max="4" width="12.28515625" style="7" customWidth="1"/>
    <col min="5" max="5" width="26" style="7" customWidth="1"/>
    <col min="6" max="16384" width="9.28515625" style="7"/>
  </cols>
  <sheetData>
    <row r="1" spans="1:9" ht="15" x14ac:dyDescent="0.25">
      <c r="A1" s="79" t="s">
        <v>151</v>
      </c>
      <c r="B1" s="17"/>
      <c r="C1" s="17"/>
      <c r="D1" s="17"/>
      <c r="E1" s="17"/>
      <c r="F1" s="17"/>
      <c r="G1" s="17"/>
      <c r="H1" s="17"/>
      <c r="I1" s="17"/>
    </row>
    <row r="2" spans="1:9" x14ac:dyDescent="0.2">
      <c r="A2" s="17"/>
      <c r="B2" s="55"/>
      <c r="C2" s="55"/>
      <c r="D2" s="55"/>
      <c r="E2" s="17"/>
      <c r="F2" s="17"/>
      <c r="G2" s="17"/>
      <c r="H2" s="17"/>
      <c r="I2" s="17"/>
    </row>
    <row r="3" spans="1:9" ht="28.5" customHeight="1" x14ac:dyDescent="0.2">
      <c r="A3" s="362" t="s">
        <v>89</v>
      </c>
      <c r="B3" s="364" t="s">
        <v>152</v>
      </c>
      <c r="C3" s="364"/>
      <c r="D3" s="365"/>
      <c r="E3" s="366" t="s">
        <v>153</v>
      </c>
      <c r="F3" s="17"/>
      <c r="G3" s="17"/>
      <c r="H3" s="17"/>
      <c r="I3" s="17"/>
    </row>
    <row r="4" spans="1:9" x14ac:dyDescent="0.2">
      <c r="A4" s="363"/>
      <c r="B4" s="52" t="s">
        <v>52</v>
      </c>
      <c r="C4" s="165" t="s">
        <v>154</v>
      </c>
      <c r="D4" s="164" t="s">
        <v>155</v>
      </c>
      <c r="E4" s="367"/>
      <c r="F4" s="17"/>
      <c r="G4" s="17"/>
      <c r="H4" s="17"/>
      <c r="I4" s="17"/>
    </row>
    <row r="5" spans="1:9" x14ac:dyDescent="0.2">
      <c r="A5" s="159" t="s">
        <v>122</v>
      </c>
      <c r="B5" s="17">
        <v>161</v>
      </c>
      <c r="C5" s="17"/>
      <c r="D5" s="158">
        <v>46</v>
      </c>
      <c r="E5" s="168">
        <v>0.28999999999999998</v>
      </c>
      <c r="F5" s="17"/>
      <c r="G5" s="17"/>
      <c r="H5" s="17"/>
      <c r="I5" s="17"/>
    </row>
    <row r="6" spans="1:9" x14ac:dyDescent="0.2">
      <c r="A6" s="159" t="s">
        <v>123</v>
      </c>
      <c r="B6" s="17">
        <v>348</v>
      </c>
      <c r="C6" s="17"/>
      <c r="D6" s="158">
        <v>81</v>
      </c>
      <c r="E6" s="168">
        <v>0.23</v>
      </c>
      <c r="F6" s="17"/>
      <c r="G6" s="17"/>
      <c r="H6" s="17"/>
      <c r="I6" s="17"/>
    </row>
    <row r="7" spans="1:9" x14ac:dyDescent="0.2">
      <c r="A7" s="156" t="s">
        <v>124</v>
      </c>
      <c r="B7" s="55">
        <v>125</v>
      </c>
      <c r="C7" s="55"/>
      <c r="D7" s="154">
        <v>10</v>
      </c>
      <c r="E7" s="167">
        <v>0.08</v>
      </c>
      <c r="F7" s="17"/>
      <c r="G7" s="17"/>
      <c r="H7" s="17"/>
      <c r="I7" s="17"/>
    </row>
    <row r="8" spans="1:9" ht="15" x14ac:dyDescent="0.25">
      <c r="A8" s="152" t="s">
        <v>52</v>
      </c>
      <c r="B8" s="151">
        <v>634</v>
      </c>
      <c r="C8" s="151"/>
      <c r="D8" s="151">
        <v>137</v>
      </c>
      <c r="E8" s="166">
        <v>0.22</v>
      </c>
      <c r="F8" s="17"/>
      <c r="G8" s="17"/>
      <c r="H8" s="17"/>
      <c r="I8" s="17"/>
    </row>
    <row r="9" spans="1:9" x14ac:dyDescent="0.2">
      <c r="A9" s="19" t="s">
        <v>126</v>
      </c>
      <c r="B9" s="158"/>
      <c r="C9" s="158"/>
      <c r="D9" s="158"/>
      <c r="E9" s="170"/>
      <c r="F9" s="17"/>
      <c r="G9" s="17"/>
      <c r="H9" s="17"/>
      <c r="I9" s="17"/>
    </row>
    <row r="10" spans="1:9" x14ac:dyDescent="0.2">
      <c r="A10" s="19" t="s">
        <v>56</v>
      </c>
      <c r="B10" s="17"/>
      <c r="C10" s="17"/>
      <c r="D10" s="17"/>
      <c r="E10" s="17"/>
      <c r="F10" s="17"/>
      <c r="G10" s="17"/>
      <c r="H10" s="17"/>
      <c r="I10" s="17"/>
    </row>
    <row r="13" spans="1:9" ht="15" x14ac:dyDescent="0.25">
      <c r="A13" s="79" t="s">
        <v>156</v>
      </c>
      <c r="B13" s="169"/>
      <c r="C13" s="169"/>
      <c r="D13" s="169"/>
      <c r="E13" s="169"/>
    </row>
    <row r="14" spans="1:9" x14ac:dyDescent="0.2">
      <c r="A14" s="17"/>
      <c r="B14" s="17"/>
      <c r="C14" s="17"/>
      <c r="D14" s="17"/>
      <c r="E14" s="17"/>
    </row>
    <row r="15" spans="1:9" ht="28.5" customHeight="1" x14ac:dyDescent="0.2">
      <c r="A15" s="362" t="s">
        <v>157</v>
      </c>
      <c r="B15" s="364" t="s">
        <v>152</v>
      </c>
      <c r="C15" s="364"/>
      <c r="D15" s="365"/>
      <c r="E15" s="366" t="s">
        <v>153</v>
      </c>
    </row>
    <row r="16" spans="1:9" x14ac:dyDescent="0.2">
      <c r="A16" s="363"/>
      <c r="B16" s="52" t="s">
        <v>52</v>
      </c>
      <c r="C16" s="165" t="s">
        <v>154</v>
      </c>
      <c r="D16" s="164" t="s">
        <v>155</v>
      </c>
      <c r="E16" s="367"/>
    </row>
    <row r="17" spans="1:5" x14ac:dyDescent="0.2">
      <c r="A17" s="159" t="s">
        <v>78</v>
      </c>
      <c r="B17" s="17">
        <v>152</v>
      </c>
      <c r="C17" s="17"/>
      <c r="D17" s="158">
        <v>14</v>
      </c>
      <c r="E17" s="168">
        <v>0.09</v>
      </c>
    </row>
    <row r="18" spans="1:5" x14ac:dyDescent="0.2">
      <c r="A18" s="159" t="s">
        <v>158</v>
      </c>
      <c r="B18" s="17">
        <v>186</v>
      </c>
      <c r="C18" s="17"/>
      <c r="D18" s="158">
        <v>62</v>
      </c>
      <c r="E18" s="168">
        <v>0.33</v>
      </c>
    </row>
    <row r="19" spans="1:5" x14ac:dyDescent="0.2">
      <c r="A19" s="159" t="s">
        <v>159</v>
      </c>
      <c r="B19" s="17">
        <v>73</v>
      </c>
      <c r="C19" s="17"/>
      <c r="D19" s="158">
        <v>12</v>
      </c>
      <c r="E19" s="168">
        <v>0.16</v>
      </c>
    </row>
    <row r="20" spans="1:5" x14ac:dyDescent="0.2">
      <c r="A20" s="156" t="s">
        <v>45</v>
      </c>
      <c r="B20" s="55">
        <v>223</v>
      </c>
      <c r="C20" s="55"/>
      <c r="D20" s="154">
        <v>49</v>
      </c>
      <c r="E20" s="167">
        <v>0.22</v>
      </c>
    </row>
    <row r="21" spans="1:5" ht="15" x14ac:dyDescent="0.25">
      <c r="A21" s="152" t="s">
        <v>52</v>
      </c>
      <c r="B21" s="151">
        <v>634</v>
      </c>
      <c r="C21" s="151"/>
      <c r="D21" s="151">
        <v>137</v>
      </c>
      <c r="E21" s="166">
        <v>0.22</v>
      </c>
    </row>
    <row r="22" spans="1:5" x14ac:dyDescent="0.2">
      <c r="A22" s="19" t="s">
        <v>56</v>
      </c>
      <c r="B22" s="158"/>
      <c r="C22" s="158"/>
      <c r="D22" s="158"/>
      <c r="E22" s="170"/>
    </row>
    <row r="23" spans="1:5" x14ac:dyDescent="0.2">
      <c r="A23" s="17"/>
      <c r="B23" s="158"/>
      <c r="C23" s="158"/>
      <c r="D23" s="17"/>
      <c r="E23" s="17"/>
    </row>
    <row r="25" spans="1:5" ht="15" x14ac:dyDescent="0.25">
      <c r="A25" s="72" t="s">
        <v>160</v>
      </c>
    </row>
    <row r="27" spans="1:5" ht="28.5" customHeight="1" x14ac:dyDescent="0.2">
      <c r="A27" s="362" t="s">
        <v>157</v>
      </c>
      <c r="B27" s="364" t="s">
        <v>152</v>
      </c>
      <c r="C27" s="364"/>
      <c r="D27" s="365"/>
      <c r="E27" s="366" t="s">
        <v>153</v>
      </c>
    </row>
    <row r="28" spans="1:5" x14ac:dyDescent="0.2">
      <c r="A28" s="363"/>
      <c r="B28" s="52" t="s">
        <v>52</v>
      </c>
      <c r="C28" s="165" t="s">
        <v>154</v>
      </c>
      <c r="D28" s="164" t="s">
        <v>155</v>
      </c>
      <c r="E28" s="367"/>
    </row>
    <row r="29" spans="1:5" x14ac:dyDescent="0.2">
      <c r="A29" s="7" t="s">
        <v>161</v>
      </c>
      <c r="B29" s="17">
        <v>607</v>
      </c>
      <c r="C29" s="158"/>
      <c r="D29" s="116">
        <v>114</v>
      </c>
      <c r="E29" s="168">
        <v>0.19</v>
      </c>
    </row>
    <row r="30" spans="1:5" x14ac:dyDescent="0.2">
      <c r="A30" s="71" t="s">
        <v>162</v>
      </c>
      <c r="B30" s="55">
        <v>27</v>
      </c>
      <c r="C30" s="154"/>
      <c r="D30" s="121">
        <v>23</v>
      </c>
      <c r="E30" s="167">
        <v>0.85</v>
      </c>
    </row>
    <row r="31" spans="1:5" ht="15" x14ac:dyDescent="0.25">
      <c r="A31" s="152" t="s">
        <v>52</v>
      </c>
      <c r="B31" s="151">
        <v>634</v>
      </c>
      <c r="C31" s="151"/>
      <c r="D31" s="151">
        <v>137</v>
      </c>
      <c r="E31" s="166">
        <v>0.22</v>
      </c>
    </row>
    <row r="32" spans="1:5" x14ac:dyDescent="0.2">
      <c r="A32" s="19" t="s">
        <v>56</v>
      </c>
    </row>
    <row r="35" spans="1:5" ht="15" x14ac:dyDescent="0.25">
      <c r="A35" s="72" t="s">
        <v>163</v>
      </c>
    </row>
    <row r="37" spans="1:5" x14ac:dyDescent="0.2">
      <c r="A37" s="362" t="s">
        <v>164</v>
      </c>
      <c r="B37" s="364" t="s">
        <v>152</v>
      </c>
      <c r="C37" s="364"/>
      <c r="D37" s="365"/>
      <c r="E37" s="366" t="s">
        <v>153</v>
      </c>
    </row>
    <row r="38" spans="1:5" x14ac:dyDescent="0.2">
      <c r="A38" s="363"/>
      <c r="B38" s="52" t="s">
        <v>52</v>
      </c>
      <c r="C38" s="165" t="s">
        <v>154</v>
      </c>
      <c r="D38" s="164" t="s">
        <v>155</v>
      </c>
      <c r="E38" s="367"/>
    </row>
    <row r="39" spans="1:5" x14ac:dyDescent="0.2">
      <c r="A39" s="163" t="s">
        <v>165</v>
      </c>
      <c r="B39" s="49">
        <v>1</v>
      </c>
      <c r="C39" s="162"/>
      <c r="D39" s="161">
        <v>1</v>
      </c>
      <c r="E39" s="160">
        <v>1</v>
      </c>
    </row>
    <row r="40" spans="1:5" x14ac:dyDescent="0.2">
      <c r="A40" s="8">
        <v>2020</v>
      </c>
      <c r="B40" s="18">
        <v>7</v>
      </c>
      <c r="C40" s="158"/>
      <c r="D40" s="128">
        <v>5</v>
      </c>
      <c r="E40" s="157">
        <v>0.71</v>
      </c>
    </row>
    <row r="41" spans="1:5" x14ac:dyDescent="0.2">
      <c r="A41" s="8">
        <v>2021</v>
      </c>
      <c r="B41" s="18">
        <v>12</v>
      </c>
      <c r="C41" s="158"/>
      <c r="D41" s="128">
        <v>11</v>
      </c>
      <c r="E41" s="157">
        <v>0.92</v>
      </c>
    </row>
    <row r="42" spans="1:5" x14ac:dyDescent="0.2">
      <c r="A42" s="8">
        <v>2022</v>
      </c>
      <c r="B42" s="18">
        <v>46</v>
      </c>
      <c r="C42" s="158"/>
      <c r="D42" s="128">
        <v>40</v>
      </c>
      <c r="E42" s="157">
        <v>0.87</v>
      </c>
    </row>
    <row r="43" spans="1:5" x14ac:dyDescent="0.2">
      <c r="A43" s="155">
        <v>2023</v>
      </c>
      <c r="B43" s="54">
        <v>568</v>
      </c>
      <c r="C43" s="154"/>
      <c r="D43" s="135">
        <v>80</v>
      </c>
      <c r="E43" s="153">
        <v>0.14000000000000001</v>
      </c>
    </row>
    <row r="44" spans="1:5" ht="15" x14ac:dyDescent="0.25">
      <c r="A44" s="152" t="s">
        <v>52</v>
      </c>
      <c r="B44" s="150">
        <v>634</v>
      </c>
      <c r="C44" s="151"/>
      <c r="D44" s="150">
        <v>137</v>
      </c>
      <c r="E44" s="149">
        <v>0.22</v>
      </c>
    </row>
    <row r="45" spans="1:5" x14ac:dyDescent="0.2">
      <c r="A45" s="19" t="s">
        <v>56</v>
      </c>
    </row>
  </sheetData>
  <mergeCells count="12">
    <mergeCell ref="A3:A4"/>
    <mergeCell ref="B3:D3"/>
    <mergeCell ref="E3:E4"/>
    <mergeCell ref="A15:A16"/>
    <mergeCell ref="B15:D15"/>
    <mergeCell ref="E15:E16"/>
    <mergeCell ref="A37:A38"/>
    <mergeCell ref="B37:D37"/>
    <mergeCell ref="E37:E38"/>
    <mergeCell ref="A27:A28"/>
    <mergeCell ref="B27:D27"/>
    <mergeCell ref="E27:E28"/>
  </mergeCells>
  <pageMargins left="0.7" right="0.7" top="0.75" bottom="0.75" header="0.3" footer="0.3"/>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A0A868EB91774FBBA1A7F303AAB198" ma:contentTypeVersion="12" ma:contentTypeDescription="Create a new document." ma:contentTypeScope="" ma:versionID="2260d10ae2cd6a638723d7f3162f2fd3">
  <xsd:schema xmlns:xsd="http://www.w3.org/2001/XMLSchema" xmlns:xs="http://www.w3.org/2001/XMLSchema" xmlns:p="http://schemas.microsoft.com/office/2006/metadata/properties" xmlns:ns2="34f83b31-e3a3-4c2d-9612-204a0f306fd9" targetNamespace="http://schemas.microsoft.com/office/2006/metadata/properties" ma:root="true" ma:fieldsID="fae49a7acf7fd56551cd3c2f99985e94" ns2:_="">
    <xsd:import namespace="34f83b31-e3a3-4c2d-9612-204a0f306fd9"/>
    <xsd:element name="properties">
      <xsd:complexType>
        <xsd:sequence>
          <xsd:element name="documentManagement">
            <xsd:complexType>
              <xsd:all>
                <xsd:element ref="ns2:Source_x0020_Folder_x0020_Path" minOccurs="0"/>
                <xsd:element ref="ns2:File_x0020_System_x0020_Path"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f83b31-e3a3-4c2d-9612-204a0f306fd9" elementFormDefault="qualified">
    <xsd:import namespace="http://schemas.microsoft.com/office/2006/documentManagement/types"/>
    <xsd:import namespace="http://schemas.microsoft.com/office/infopath/2007/PartnerControls"/>
    <xsd:element name="Source_x0020_Folder_x0020_Path" ma:index="8" nillable="true" ma:displayName="Source Folder Path" ma:description="" ma:internalName="Source_x0020_Folder_x0020_Path">
      <xsd:simpleType>
        <xsd:restriction base="dms:Text">
          <xsd:maxLength value="255"/>
        </xsd:restriction>
      </xsd:simpleType>
    </xsd:element>
    <xsd:element name="File_x0020_System_x0020_Path" ma:index="9" nillable="true" ma:displayName="File System Path" ma:description="" ma:internalName="File_x0020_System_x0020_Path">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e_x0020_System_x0020_Path xmlns="34f83b31-e3a3-4c2d-9612-204a0f306fd9" xsi:nil="true"/>
    <Source_x0020_Folder_x0020_Path xmlns="34f83b31-e3a3-4c2d-9612-204a0f306fd9" xsi:nil="true"/>
  </documentManagement>
</p:properties>
</file>

<file path=customXml/itemProps1.xml><?xml version="1.0" encoding="utf-8"?>
<ds:datastoreItem xmlns:ds="http://schemas.openxmlformats.org/officeDocument/2006/customXml" ds:itemID="{F02AC8B0-13C6-4FA8-B90F-A8132AA59E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f83b31-e3a3-4c2d-9612-204a0f306f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B91662-E73B-4AC5-B396-83671CB6154E}">
  <ds:schemaRefs>
    <ds:schemaRef ds:uri="http://schemas.microsoft.com/sharepoint/v3/contenttype/forms"/>
  </ds:schemaRefs>
</ds:datastoreItem>
</file>

<file path=customXml/itemProps3.xml><?xml version="1.0" encoding="utf-8"?>
<ds:datastoreItem xmlns:ds="http://schemas.openxmlformats.org/officeDocument/2006/customXml" ds:itemID="{32CC9822-9504-40D0-9ED0-795597A10565}">
  <ds:schemaRefs>
    <ds:schemaRef ds:uri="http://schemas.microsoft.com/office/2006/metadata/properties"/>
    <ds:schemaRef ds:uri="http://schemas.microsoft.com/office/infopath/2007/PartnerControls"/>
    <ds:schemaRef ds:uri="34f83b31-e3a3-4c2d-9612-204a0f306f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vt:i4>
      </vt:variant>
    </vt:vector>
  </HeadingPairs>
  <TitlesOfParts>
    <vt:vector size="26" baseType="lpstr">
      <vt:lpstr>Cover</vt:lpstr>
      <vt:lpstr>Content</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'2.11'!Print_Area</vt:lpstr>
      <vt:lpstr>'2.13'!Print_Area</vt:lpstr>
      <vt:lpstr>'2.14'!Print_Area</vt:lpstr>
      <vt:lpstr>'2.15'!Print_Area</vt:lpstr>
      <vt:lpstr>'2.7'!Print_Area</vt:lpstr>
      <vt:lpstr>'2.8'!Print_Area</vt:lpstr>
      <vt:lpstr>Content!Print_Area</vt:lpstr>
      <vt:lpstr>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Hillis, Ian C1 (People-Sec-SCO Stats Mgr)</dc:creator>
  <cp:keywords/>
  <dc:description/>
  <cp:lastModifiedBy>Hillis, Ian C1 (People-Sec-SCO Stats Mgr)</cp:lastModifiedBy>
  <cp:revision/>
  <cp:lastPrinted>2024-03-14T15:34:28Z</cp:lastPrinted>
  <dcterms:created xsi:type="dcterms:W3CDTF">2024-03-05T16:28:51Z</dcterms:created>
  <dcterms:modified xsi:type="dcterms:W3CDTF">2024-03-21T09:30:57Z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2024-03-05T16:29:24Z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da115af3-e1dd-4768-bbb0-b050bd746b6b</vt:lpwstr>
  </property>
  <property fmtid="{D5CDD505-2E9C-101B-9397-08002B2CF9AE}" pid="8" name="MSIP_Label_d8a60473-494b-4586-a1bb-b0e663054676_ContentBits">
    <vt:lpwstr>0</vt:lpwstr>
  </property>
  <property fmtid="{D5CDD505-2E9C-101B-9397-08002B2CF9AE}" pid="9" name="ContentTypeId">
    <vt:lpwstr>0x010100FAA0A868EB91774FBBA1A7F303AAB198</vt:lpwstr>
  </property>
</Properties>
</file>